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Rozpočty\Nemocnice-rampa\Změna\"/>
    </mc:Choice>
  </mc:AlternateContent>
  <bookViews>
    <workbookView xWindow="0" yWindow="0" windowWidth="0" windowHeight="0"/>
  </bookViews>
  <sheets>
    <sheet name="Rekapitulace stavby" sheetId="1" r:id="rId1"/>
    <sheet name="210805 - Úprava vstupu d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'210805 - Úprava vstupu do...'!$C$131:$K$278</definedName>
    <definedName name="_xlnm.Print_Area" localSheetId="1">'210805 - Úprava vstupu do...'!$C$121:$K$278</definedName>
    <definedName name="_xlnm.Print_Titles" localSheetId="1">'210805 - Úprava vstupu do...'!$131:$131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0"/>
  <c r="J89"/>
  <c r="F89"/>
  <c r="F87"/>
  <c r="E85"/>
  <c r="J16"/>
  <c r="E16"/>
  <c r="F129"/>
  <c r="J15"/>
  <c r="J10"/>
  <c r="J87"/>
  <c i="1" r="L90"/>
  <c r="AM90"/>
  <c r="AM89"/>
  <c r="L89"/>
  <c r="AM87"/>
  <c r="L87"/>
  <c r="L85"/>
  <c r="L84"/>
  <c i="2" r="BK278"/>
  <c r="BK273"/>
  <c r="J265"/>
  <c r="BK257"/>
  <c r="BK253"/>
  <c r="BK248"/>
  <c r="BK240"/>
  <c r="BK236"/>
  <c r="BK224"/>
  <c r="J215"/>
  <c r="J204"/>
  <c r="BK200"/>
  <c r="BK194"/>
  <c r="BK184"/>
  <c r="BK152"/>
  <c r="BK137"/>
  <c r="J278"/>
  <c r="BK274"/>
  <c r="J270"/>
  <c r="BK263"/>
  <c r="J253"/>
  <c r="BK245"/>
  <c r="J235"/>
  <c r="BK231"/>
  <c r="J226"/>
  <c r="J218"/>
  <c r="J211"/>
  <c r="BK204"/>
  <c r="BK201"/>
  <c r="BK196"/>
  <c r="J189"/>
  <c r="J166"/>
  <c r="J146"/>
  <c i="1" r="AS94"/>
  <c i="2" r="BK249"/>
  <c r="J240"/>
  <c r="BK233"/>
  <c r="BK228"/>
  <c r="J220"/>
  <c r="J210"/>
  <c r="J202"/>
  <c r="J191"/>
  <c r="BK178"/>
  <c r="BK169"/>
  <c r="BK141"/>
  <c r="BK186"/>
  <c r="J156"/>
  <c r="J141"/>
  <c r="J277"/>
  <c r="J274"/>
  <c r="BK270"/>
  <c r="J263"/>
  <c r="BK255"/>
  <c r="J249"/>
  <c r="J243"/>
  <c r="BK239"/>
  <c r="BK235"/>
  <c r="BK218"/>
  <c r="J207"/>
  <c r="J199"/>
  <c r="BK191"/>
  <c r="BK174"/>
  <c r="J153"/>
  <c r="BK146"/>
  <c r="J276"/>
  <c r="J271"/>
  <c r="BK265"/>
  <c r="J257"/>
  <c r="J248"/>
  <c r="J237"/>
  <c r="BK232"/>
  <c r="J228"/>
  <c r="BK220"/>
  <c r="BK213"/>
  <c r="BK206"/>
  <c r="BK202"/>
  <c r="J198"/>
  <c r="J194"/>
  <c r="J175"/>
  <c r="BK150"/>
  <c r="BK139"/>
  <c r="BK251"/>
  <c r="J245"/>
  <c r="J236"/>
  <c r="BK230"/>
  <c r="J224"/>
  <c r="J213"/>
  <c r="J206"/>
  <c r="J201"/>
  <c r="J184"/>
  <c r="BK175"/>
  <c r="BK166"/>
  <c r="BK135"/>
  <c r="J178"/>
  <c r="BK153"/>
  <c r="J150"/>
  <c r="BK276"/>
  <c r="BK271"/>
  <c r="J267"/>
  <c r="BK262"/>
  <c r="J255"/>
  <c r="J246"/>
  <c r="BK241"/>
  <c r="BK237"/>
  <c r="J231"/>
  <c r="BK210"/>
  <c r="J200"/>
  <c r="J196"/>
  <c r="J186"/>
  <c r="BK156"/>
  <c r="J148"/>
  <c r="J135"/>
  <c r="BK277"/>
  <c r="J273"/>
  <c r="BK267"/>
  <c r="J262"/>
  <c r="J251"/>
  <c r="J241"/>
  <c r="J233"/>
  <c r="J230"/>
  <c r="BK222"/>
  <c r="BK215"/>
  <c r="BK207"/>
  <c r="J203"/>
  <c r="BK199"/>
  <c r="BK181"/>
  <c r="J169"/>
  <c r="BK148"/>
  <c r="J137"/>
  <c r="BK246"/>
  <c r="BK243"/>
  <c r="J239"/>
  <c r="J232"/>
  <c r="BK226"/>
  <c r="J222"/>
  <c r="BK211"/>
  <c r="BK203"/>
  <c r="BK198"/>
  <c r="J181"/>
  <c r="J174"/>
  <c r="J161"/>
  <c r="BK189"/>
  <c r="BK161"/>
  <c r="J152"/>
  <c r="J139"/>
  <c l="1" r="BK134"/>
  <c r="T134"/>
  <c r="R155"/>
  <c r="P168"/>
  <c r="T168"/>
  <c r="T177"/>
  <c r="P188"/>
  <c r="T188"/>
  <c r="R193"/>
  <c r="T209"/>
  <c r="BK217"/>
  <c r="J217"/>
  <c r="J105"/>
  <c r="R217"/>
  <c r="R229"/>
  <c r="P238"/>
  <c r="T238"/>
  <c r="T242"/>
  <c r="P256"/>
  <c r="T256"/>
  <c r="T264"/>
  <c r="R134"/>
  <c r="BK168"/>
  <c r="J168"/>
  <c r="J98"/>
  <c r="BK177"/>
  <c r="J177"/>
  <c r="J99"/>
  <c r="R177"/>
  <c r="R188"/>
  <c r="P193"/>
  <c r="BK209"/>
  <c r="J209"/>
  <c r="J102"/>
  <c r="R209"/>
  <c r="T217"/>
  <c r="T229"/>
  <c r="R238"/>
  <c r="P242"/>
  <c r="BK256"/>
  <c r="J256"/>
  <c r="J109"/>
  <c r="P264"/>
  <c r="P134"/>
  <c r="BK155"/>
  <c r="J155"/>
  <c r="J97"/>
  <c r="P155"/>
  <c r="T155"/>
  <c r="R168"/>
  <c r="P177"/>
  <c r="BK188"/>
  <c r="J188"/>
  <c r="J100"/>
  <c r="BK193"/>
  <c r="J193"/>
  <c r="J101"/>
  <c r="T193"/>
  <c r="P209"/>
  <c r="P217"/>
  <c r="BK229"/>
  <c r="J229"/>
  <c r="J106"/>
  <c r="P229"/>
  <c r="BK238"/>
  <c r="J238"/>
  <c r="J107"/>
  <c r="BK242"/>
  <c r="J242"/>
  <c r="J108"/>
  <c r="R242"/>
  <c r="R256"/>
  <c r="BK264"/>
  <c r="J264"/>
  <c r="J110"/>
  <c r="R264"/>
  <c r="BK269"/>
  <c r="BK268"/>
  <c r="J268"/>
  <c r="J111"/>
  <c r="P269"/>
  <c r="P268"/>
  <c r="R269"/>
  <c r="R268"/>
  <c r="T269"/>
  <c r="T268"/>
  <c r="BK272"/>
  <c r="J272"/>
  <c r="J113"/>
  <c r="P272"/>
  <c r="R272"/>
  <c r="T272"/>
  <c r="BK275"/>
  <c r="J275"/>
  <c r="J114"/>
  <c r="P275"/>
  <c r="R275"/>
  <c r="T275"/>
  <c r="BK214"/>
  <c r="J214"/>
  <c r="J103"/>
  <c r="BE135"/>
  <c r="BE139"/>
  <c r="BE141"/>
  <c r="BE146"/>
  <c r="BE174"/>
  <c r="BE178"/>
  <c r="BE181"/>
  <c r="BE191"/>
  <c r="F90"/>
  <c r="J126"/>
  <c r="BE137"/>
  <c r="BE150"/>
  <c r="BE152"/>
  <c r="BE153"/>
  <c r="BE189"/>
  <c r="BE196"/>
  <c r="BE202"/>
  <c r="BE210"/>
  <c r="BE222"/>
  <c r="BE224"/>
  <c r="BE226"/>
  <c r="BE231"/>
  <c r="BE241"/>
  <c r="BE169"/>
  <c r="BE184"/>
  <c r="BE186"/>
  <c r="BE194"/>
  <c r="BE201"/>
  <c r="BE203"/>
  <c r="BE204"/>
  <c r="BE206"/>
  <c r="BE211"/>
  <c r="BE218"/>
  <c r="BE230"/>
  <c r="BE237"/>
  <c r="BE243"/>
  <c r="BE249"/>
  <c r="BE270"/>
  <c r="BE277"/>
  <c r="BE148"/>
  <c r="BE156"/>
  <c r="BE161"/>
  <c r="BE166"/>
  <c r="BE175"/>
  <c r="BE198"/>
  <c r="BE199"/>
  <c r="BE200"/>
  <c r="BE207"/>
  <c r="BE213"/>
  <c r="BE215"/>
  <c r="BE220"/>
  <c r="BE228"/>
  <c r="BE232"/>
  <c r="BE233"/>
  <c r="BE235"/>
  <c r="BE236"/>
  <c r="BE239"/>
  <c r="BE240"/>
  <c r="BE245"/>
  <c r="BE246"/>
  <c r="BE248"/>
  <c r="BE251"/>
  <c r="BE253"/>
  <c r="BE255"/>
  <c r="BE257"/>
  <c r="BE262"/>
  <c r="BE263"/>
  <c r="BE265"/>
  <c r="BE267"/>
  <c r="BE271"/>
  <c r="BE273"/>
  <c r="BE274"/>
  <c r="BE276"/>
  <c r="BE278"/>
  <c r="F32"/>
  <c i="1" r="BA95"/>
  <c r="BA94"/>
  <c r="W30"/>
  <c i="2" r="J32"/>
  <c i="1" r="AW95"/>
  <c i="2" r="F35"/>
  <c i="1" r="BD95"/>
  <c r="BD94"/>
  <c r="W33"/>
  <c i="2" r="F33"/>
  <c i="1" r="BB95"/>
  <c r="BB94"/>
  <c r="W31"/>
  <c i="2" r="F34"/>
  <c i="1" r="BC95"/>
  <c r="BC94"/>
  <c r="W32"/>
  <c i="2" l="1" r="P133"/>
  <c r="P132"/>
  <c i="1" r="AU95"/>
  <c i="2" r="P216"/>
  <c r="T216"/>
  <c r="R133"/>
  <c r="T133"/>
  <c r="T132"/>
  <c r="R216"/>
  <c r="BK133"/>
  <c r="J134"/>
  <c r="J96"/>
  <c r="BK216"/>
  <c r="J216"/>
  <c r="J104"/>
  <c r="J269"/>
  <c r="J112"/>
  <c i="1" r="AU94"/>
  <c i="2" r="F31"/>
  <c i="1" r="AZ95"/>
  <c r="AZ94"/>
  <c r="W29"/>
  <c r="AW94"/>
  <c r="AK30"/>
  <c i="2" r="J31"/>
  <c i="1" r="AV95"/>
  <c r="AT95"/>
  <c r="AX94"/>
  <c r="AY94"/>
  <c i="2" l="1" r="R132"/>
  <c r="BK132"/>
  <c r="J132"/>
  <c r="J94"/>
  <c r="J133"/>
  <c r="J95"/>
  <c i="1"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<sst xmlns="http://schemas.openxmlformats.org/spreadsheetml/2006/main">
  <si>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</si>
  <si>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</si>
  <si>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</si>
  <si>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</si>
  <si>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</si>
  <si>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{dbb26afa-6f33-4d41-9eec-683e3ae96e26}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</si>
  <si>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</si>
  <si>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</si>
  <si>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</si>
  <si>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</si>
  <si>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</si>
  <si>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</si>
  <si>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</si>
  <si>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</si>
  <si>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210805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</si>
  <si>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</si>
  <si>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</si>
  <si>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vstupu do objektu H v 1.NP pro tělesně postižené-KKN a.s.NKV vstup na kožní ambulanci a LSPP zubní</t>
  </si>
  <si>
    <t>KSO:</t>
  </si>
  <si>
    <t>CC-CZ:</t>
  </si>
  <si>
    <t>Místo:</t>
  </si>
  <si>
    <t>Karlovy Vary</t>
  </si>
  <si>
    <t>Datum:</t>
  </si>
  <si>
    <t>16. 9. 2021</t>
  </si>
  <si>
    <t>Zadavatel:</t>
  </si>
  <si>
    <t>IČ:</t>
  </si>
  <si>
    <t>KKN a .s Karlovy Vary</t>
  </si>
  <si>
    <t>DIČ:</t>
  </si>
  <si>
    <t>Uchazeč:</t>
  </si>
  <si>
    <t>Vyplň údaj</t>
  </si>
  <si>
    <t>Projektant:</t>
  </si>
  <si>
    <t>67093124</t>
  </si>
  <si>
    <t>Václav Klimeš,Karlovy Vary</t>
  </si>
  <si>
    <t>True</t>
  </si>
  <si>
    <t>Zpracovatel:</t>
  </si>
  <si>
    <t>15707431</t>
  </si>
  <si>
    <t>Ing.Jana Handšuhová Smutná</t>
  </si>
  <si>
    <t>CZ5857250003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</si>
  <si>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</si>
  <si>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</si>
  <si>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</si>
  <si>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</si>
  <si>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</si>
  <si>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</si>
  <si>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</si>
  <si>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</si>
  <si>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</si>
  <si>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</si>
  <si>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</si>
  <si>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</si>
  <si>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</si>
  <si>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</si>
  <si>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</si>
  <si>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</si>
  <si>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</si>
  <si>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</si>
  <si>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</si>
  <si>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</si>
  <si>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</si>
  <si>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</si>
  <si>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</si>
  <si>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</si>
  <si>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</si>
  <si>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</si>
  <si>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</si>
  <si>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</si>
  <si>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</si>
  <si>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</si>
  <si>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</si>
  <si>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</si>
  <si>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</si>
  <si>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</si>
  <si>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</si>
  <si>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</si>
  <si>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</si>
  <si>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</si>
  <si>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</si>
  <si>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</si>
  <si>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</si>
  <si>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</si>
  <si>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</si>
  <si>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</si>
  <si>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</si>
  <si>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</si>
  <si>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</si>
  <si>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</si>
  <si>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</si>
  <si>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</si>
  <si>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</si>
  <si>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</si>
  <si>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</si>
  <si>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</si>
  <si>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</si>
  <si>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</si>
  <si>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</si>
  <si>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</si>
  <si>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</si>
  <si>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</si>
  <si>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</si>
  <si>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</si>
  <si>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</si>
  <si>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</si>
  <si>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</si>
  <si>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</si>
  <si>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</si>
  <si>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</si>
  <si>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</si>
  <si>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</si>
  <si>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</si>
  <si>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</si>
  <si>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</si>
  <si>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</si>
  <si>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</si>
  <si>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</si>
  <si>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</si>
  <si>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</si>
  <si>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</si>
  <si>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</si>
  <si>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</si>
  <si>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</si>
  <si>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</si>
  <si>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</si>
  <si>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</si>
  <si>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</si>
  <si>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</si>
  <si>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</si>
  <si>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</si>
  <si>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</si>
  <si>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</si>
  <si>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</si>
  <si>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</si>
  <si>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</si>
  <si>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</si>
  <si>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</si>
  <si>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m2</t>
  </si>
  <si>
    <t>CS ÚRS 2021 02</t>
  </si>
  <si>
    <t>4</t>
  </si>
  <si>
    <t>2118977017</t>
  </si>
  <si>
    <t>VV</t>
  </si>
  <si>
    <t>1,6*3,3</t>
  </si>
  <si>
    <t>121151103</t>
  </si>
  <si>
    <t>Sejmutí ornice strojně při souvislé ploše do 100 m2, tl. vrstvy do 200 mm</t>
  </si>
  <si>
    <t>596226116</t>
  </si>
  <si>
    <t>5,7*2,0</t>
  </si>
  <si>
    <t>3</t>
  </si>
  <si>
    <t>131251100</t>
  </si>
  <si>
    <t>Hloubení nezapažených jam a zářezů strojně s urovnáním dna do předepsaného profilu a spádu v hornině třídy těžitelnosti I skupiny 3 do 20 m3</t>
  </si>
  <si>
    <t>m3</t>
  </si>
  <si>
    <t>-1335185731</t>
  </si>
  <si>
    <t>0,2*1,6*7,1</t>
  </si>
  <si>
    <t>132212111</t>
  </si>
  <si>
    <t>Hloubení rýh šířky do 800 mm ručně zapažených i nezapažených, s urovnáním dna do předepsaného profilu a spádu v hornině třídy těžitelnosti I skupiny 3 soudržných</t>
  </si>
  <si>
    <t>-736564206</t>
  </si>
  <si>
    <t>0,4*0,3*(1,4*2+0,2*2+3,3*2-1,5)</t>
  </si>
  <si>
    <t>0,6*0,3*2,4*2</t>
  </si>
  <si>
    <t>0,6*0,3*2*(1,0*2+0,9)</t>
  </si>
  <si>
    <t>Součet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</si>
  <si>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</si>
  <si>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</si>
  <si>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</si>
  <si>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-1291382817</t>
  </si>
  <si>
    <t>2,272+2,904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</si>
  <si>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</si>
  <si>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</si>
  <si>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</si>
  <si>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84715532</t>
  </si>
  <si>
    <t>5,176*10 'Přepočtené koeficientem množství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</si>
  <si>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</si>
  <si>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</si>
  <si>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</si>
  <si>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</si>
  <si>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-184610558</t>
  </si>
  <si>
    <t>5,176*1,8 'Přepočtené koeficientem množství</t>
  </si>
  <si>
    <t>8</t>
  </si>
  <si>
    <t>171251201</t>
  </si>
  <si>
    <t>Uložení sypaniny na skládky nebo meziskládky bez hutnění s upravením uložené sypaniny do předepsaného tvaru</t>
  </si>
  <si>
    <t>2006069061</t>
  </si>
  <si>
    <t>9</t>
  </si>
  <si>
    <t>181951112</t>
  </si>
  <si>
    <t>Úprava pláně vyrovnáním výškových rozdílů strojně v hornině třídy těžitelnosti I, skupiny 1 až 3 se zhutněním</t>
  </si>
  <si>
    <t>-2056941165</t>
  </si>
  <si>
    <t>7,1*1,5</t>
  </si>
  <si>
    <t>Zakládání</t>
  </si>
  <si>
    <t>10</t>
  </si>
  <si>
    <t>271532212</t>
  </si>
  <si>
    <t>Podsyp pod základové konstrukce se zhutněním a urovnáním povrchu z kameniva hrubého, frakce 16 - 32 mm</t>
  </si>
  <si>
    <t>1663615907</t>
  </si>
  <si>
    <t>"P1"</t>
  </si>
  <si>
    <t>(0,27*4,0/2+0,2*(0,5+0,3)/2)*4,0</t>
  </si>
  <si>
    <t>0,475*1,8/2*1,2</t>
  </si>
  <si>
    <t>11</t>
  </si>
  <si>
    <t>274321411</t>
  </si>
  <si>
    <t>Základy z betonu železového (bez výztuže) pasy z betonu bez zvláštních nároků na prostředí tř. C 20/25</t>
  </si>
  <si>
    <t>1364629556</t>
  </si>
  <si>
    <t>0,4*0,3*(1,6+1,5+1,6*2)+0,6*0,3*2,4*2+0,3*0,6*1,0*2+1,625*0,3*0,6</t>
  </si>
  <si>
    <t>0,2*0,4*1,8</t>
  </si>
  <si>
    <t>2,411*0,1</t>
  </si>
  <si>
    <t>12</t>
  </si>
  <si>
    <t>274361221</t>
  </si>
  <si>
    <t>Výztuž základů pasů z betonářské oceli 10 216 (E)</t>
  </si>
  <si>
    <t>793833151</t>
  </si>
  <si>
    <t>3,181*0,05</t>
  </si>
  <si>
    <t>Svislé a kompletní konstrukce</t>
  </si>
  <si>
    <t>13</t>
  </si>
  <si>
    <t>348272213</t>
  </si>
  <si>
    <t xml:space="preserve">Ploty z tvárnic betonových  plotová zeď na maltu cementovou včetně spárování současně při zdění z tvarovek oboustranně štípaných, dutých přírodních, tloušťka zdiva 195 mm</t>
  </si>
  <si>
    <t>98788757</t>
  </si>
  <si>
    <t>0,4*(1,4+0,2+5,5+0,9)</t>
  </si>
  <si>
    <t>(0,2+0,4)/2*2,2+(0,6*3,2)</t>
  </si>
  <si>
    <t>0,6*1,0</t>
  </si>
  <si>
    <t>14</t>
  </si>
  <si>
    <t>348272293</t>
  </si>
  <si>
    <t xml:space="preserve">Ploty z tvárnic betonových  plotová zeď Příplatek k cenám plotového zdiva za provedení ztužujícího sloupku šířky 400 mm, osové vzdálenosti do 3200 mm vylitím betonu C 16/20, včetně výztuže 2x BSt 500 Ø 10 mm, tloušťka zdiva 195 mm</t>
  </si>
  <si>
    <t>-1607616755</t>
  </si>
  <si>
    <t>348272513</t>
  </si>
  <si>
    <t xml:space="preserve">Ploty z tvárnic betonových  plotová stříška lepená mrazuvzdorným lepidlem z tvarovek hladkých nebo štípaných, sedlového tvaru přírodních, tloušťka zdiva 195 mm</t>
  </si>
  <si>
    <t>m</t>
  </si>
  <si>
    <t>586645344</t>
  </si>
  <si>
    <t>1,4+0,2+1,5+4,0*2+0,9+1,6+1,0</t>
  </si>
  <si>
    <t>Komunikace pozemní</t>
  </si>
  <si>
    <t>16</t>
  </si>
  <si>
    <t>564730011</t>
  </si>
  <si>
    <t xml:space="preserve">Podklad nebo kryt z kameniva hrubého drceného  vel. 8-16 mm s rozprostřením a zhutněním, po zhutnění tl. 100 mm</t>
  </si>
  <si>
    <t>-563098641</t>
  </si>
  <si>
    <t>1,6*2,214+4,0*1,5</t>
  </si>
  <si>
    <t>17</t>
  </si>
  <si>
    <t>564740012</t>
  </si>
  <si>
    <t xml:space="preserve">Podklad nebo kryt z kameniva hrubého drceného  vel. 8-16 mm s rozprostřením a zhutněním, po zhutnění tl. 130 mm</t>
  </si>
  <si>
    <t>-621623975</t>
  </si>
  <si>
    <t>"P2"</t>
  </si>
  <si>
    <t>1,5*(0,445+1,35)</t>
  </si>
  <si>
    <t>18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</si>
  <si>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</si>
  <si>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</si>
  <si>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591662813</t>
  </si>
  <si>
    <t>1,5*(0,445+1,4)+4,0*1,4+1,6*2,265</t>
  </si>
  <si>
    <t>19</t>
  </si>
  <si>
    <t>M</t>
  </si>
  <si>
    <t>59245015</t>
  </si>
  <si>
    <t>dlažba zámková tvaru I 200x165x60mm přírodní</t>
  </si>
  <si>
    <t>120218270</t>
  </si>
  <si>
    <t>11,992*1,03 'Přepočtené koeficientem množství</t>
  </si>
  <si>
    <t>Úpravy povrchů, podlahy a osazování výplní</t>
  </si>
  <si>
    <t>20</t>
  </si>
  <si>
    <t>612325302</t>
  </si>
  <si>
    <t>Vápenocementová omítka ostění nebo nadpraží štuková</t>
  </si>
  <si>
    <t>-171645234</t>
  </si>
  <si>
    <t>1,15*4*0,2*2</t>
  </si>
  <si>
    <t>622385202</t>
  </si>
  <si>
    <t xml:space="preserve">Oprava tenkovrstvé minerální omítky vnějších ploch  stěn, v rozsahu opravované plochy přes 10 do 30%</t>
  </si>
  <si>
    <t>-145666991</t>
  </si>
  <si>
    <t>"ostění oken"0,2*1,5*4*2</t>
  </si>
  <si>
    <t>Ostatní konstrukce a práce, bourání</t>
  </si>
  <si>
    <t>22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</si>
  <si>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</si>
  <si>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</si>
  <si>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619637891</t>
  </si>
  <si>
    <t>1,35+0,445</t>
  </si>
  <si>
    <t>23</t>
  </si>
  <si>
    <t>59217017</t>
  </si>
  <si>
    <t>obrubník betonový chodníkový 1000x100x250mm</t>
  </si>
  <si>
    <t>1777581283</t>
  </si>
  <si>
    <t>1,795*1,02 'Přepočtené koeficientem množství</t>
  </si>
  <si>
    <t>24</t>
  </si>
  <si>
    <t>93000001R</t>
  </si>
  <si>
    <t>Odstranění stávajícího kačírku po dobu stavby,jeho uložení a jeho následné rozprostření příp.doplnění</t>
  </si>
  <si>
    <t>kpl</t>
  </si>
  <si>
    <t>1008144338</t>
  </si>
  <si>
    <t>25</t>
  </si>
  <si>
    <t>93100001R</t>
  </si>
  <si>
    <t>Demontáž stávajících informačních prvků na fasádě před provedením nátěrů a jejich náslené osazení</t>
  </si>
  <si>
    <t>-1089522198</t>
  </si>
  <si>
    <t>26</t>
  </si>
  <si>
    <t>93200001R</t>
  </si>
  <si>
    <t>Dodávka a montáž nového loga na fasádě (mat.plexisklo)</t>
  </si>
  <si>
    <t>2001841561</t>
  </si>
  <si>
    <t>27</t>
  </si>
  <si>
    <t>93300001R</t>
  </si>
  <si>
    <t>Demontáž stávajícího venkovního světla s výložníkem a dodávka a osazení nového</t>
  </si>
  <si>
    <t>-105298642</t>
  </si>
  <si>
    <t>28</t>
  </si>
  <si>
    <t>93400001R</t>
  </si>
  <si>
    <t>OPrava a nový nátěr loga na fasádě</t>
  </si>
  <si>
    <t>2144316247</t>
  </si>
  <si>
    <t>29</t>
  </si>
  <si>
    <t>941111121</t>
  </si>
  <si>
    <t xml:space="preserve">Montáž lešení řadového trubkového lehkého pracovního s podlahami  s provozním zatížením tř. 3 do 200 kg/m2 šířky tř. W09 přes 0,9 do 1,2 m, výšky do 10 m</t>
  </si>
  <si>
    <t>1138507388</t>
  </si>
  <si>
    <t>30</t>
  </si>
  <si>
    <t>941111221</t>
  </si>
  <si>
    <t xml:space="preserve">Montáž lešení řadového trubkového lehkého pracovního s podlahami  s provozním zatížením tř. 3 do 200 kg/m2 Příplatek za první a každý další den použití lešení k ceně -1121</t>
  </si>
  <si>
    <t>1726728751</t>
  </si>
  <si>
    <t>300*30 'Přepočtené koeficientem množství</t>
  </si>
  <si>
    <t>31</t>
  </si>
  <si>
    <t>941111821</t>
  </si>
  <si>
    <t xml:space="preserve">Demontáž lešení řadového trubkového lehkého pracovního s podlahami  s provozním zatížením tř. 3 do 200 kg/m2 šířky tř. W09 přes 0,9 do 1,2 m, výšky do 10 m</t>
  </si>
  <si>
    <t>2090346097</t>
  </si>
  <si>
    <t>32</t>
  </si>
  <si>
    <t>968082016</t>
  </si>
  <si>
    <t xml:space="preserve">Vybourání plastových rámů oken s křídly, dveřních zárubní, vrat  rámu oken s křídly, plochy přes 1 do 2 m2</t>
  </si>
  <si>
    <t>304009189</t>
  </si>
  <si>
    <t>2*1,16*1,16</t>
  </si>
  <si>
    <t>997</t>
  </si>
  <si>
    <t>Přesun sutě</t>
  </si>
  <si>
    <t>33</t>
  </si>
  <si>
    <t>997013501</t>
  </si>
  <si>
    <t xml:space="preserve">Odvoz suti a vybouraných hmot na skládku nebo meziskládku  se složením, na vzdálenost do 1 km</t>
  </si>
  <si>
    <t>1936243604</t>
  </si>
  <si>
    <t>34</t>
  </si>
  <si>
    <t>997013509</t>
  </si>
  <si>
    <t xml:space="preserve">Odvoz suti a vybouraných hmot na skládku nebo meziskládku  se složením, na vzdálenost Příplatek k ceně za každý další i započatý 1 km přes 1 km</t>
  </si>
  <si>
    <t>1653732543</t>
  </si>
  <si>
    <t>1,56*19 'Přepočtené koeficientem množství</t>
  </si>
  <si>
    <t>35</t>
  </si>
  <si>
    <t>997013861</t>
  </si>
  <si>
    <t>Poplatek za uložení stavebního odpadu na recyklační skládce (skládkovné) z prostého betonu zatříděného do Katalogu odpadů pod kódem 17 01 01</t>
  </si>
  <si>
    <t>-1733924169</t>
  </si>
  <si>
    <t>998</t>
  </si>
  <si>
    <t>Přesun hmot</t>
  </si>
  <si>
    <t>36</t>
  </si>
  <si>
    <t>998153131</t>
  </si>
  <si>
    <t xml:space="preserve">Přesun hmot pro zdi a valy samostatné  se svislou nosnou konstrukcí zděnou nebo monolitickou betonovou tyčovou nebo plošnou vodorovná dopravní vzdálenost do 50 m, pro zdi výšky do 12 m</t>
  </si>
  <si>
    <t>413595894</t>
  </si>
  <si>
    <t>PSV</t>
  </si>
  <si>
    <t>Práce a dodávky PSV</t>
  </si>
  <si>
    <t>711</t>
  </si>
  <si>
    <t>Izolace proti vodě, vlhkosti a plynům</t>
  </si>
  <si>
    <t>37</t>
  </si>
  <si>
    <t>711161115</t>
  </si>
  <si>
    <t>Izolace proti zemní vlhkosti a beztlakové vodě nopovými fóliemi na ploše vodorovné V vrstva ochranná, odvětrávací a drenážní výška nopku 20,0 mm, tl. fólie do 1,0 mm</t>
  </si>
  <si>
    <t>-1136372437</t>
  </si>
  <si>
    <t>5,6*1,0</t>
  </si>
  <si>
    <t>38</t>
  </si>
  <si>
    <t>711412001</t>
  </si>
  <si>
    <t xml:space="preserve">Provedení izolace proti povrchové a podpovrchové tlakové vodě natěradly a tmely za studena  na ploše svislé S nátěrem penetračním</t>
  </si>
  <si>
    <t>-773760662</t>
  </si>
  <si>
    <t>2,72*1,2+1,225*1,2</t>
  </si>
  <si>
    <t>39</t>
  </si>
  <si>
    <t>11163150</t>
  </si>
  <si>
    <t>lak penetrační asfaltový</t>
  </si>
  <si>
    <t>1203138550</t>
  </si>
  <si>
    <t>4,734*0,00034 'Přepočtené koeficientem množství</t>
  </si>
  <si>
    <t>40</t>
  </si>
  <si>
    <t>711442559</t>
  </si>
  <si>
    <t xml:space="preserve">Provedení izolace proti povrchové a podpovrchové tlakové vodě pásy přitavením  NAIP na ploše svislé S</t>
  </si>
  <si>
    <t>746800188</t>
  </si>
  <si>
    <t>41</t>
  </si>
  <si>
    <t>62855003</t>
  </si>
  <si>
    <t>pás asfaltový natavitelný modifikovaný SBS tl 4,0mm s vložkou z polyesterové rohože a hrubozrnným břidličným posypem na horním povrchu</t>
  </si>
  <si>
    <t>-527600617</t>
  </si>
  <si>
    <t>4,734*1,2 'Přepočtené koeficientem množství</t>
  </si>
  <si>
    <t>42</t>
  </si>
  <si>
    <t>998711201</t>
  </si>
  <si>
    <t xml:space="preserve">Přesun hmot pro izolace proti vodě, vlhkosti a plynům  stanovený procentní sazbou (%) z ceny vodorovná dopravní vzdálenost do 50 m v objektech výšky do 6 m</t>
  </si>
  <si>
    <t>%</t>
  </si>
  <si>
    <t>-346910724</t>
  </si>
  <si>
    <t>741</t>
  </si>
  <si>
    <t>Elektroinstalace - silnoproud</t>
  </si>
  <si>
    <t>43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</si>
  <si>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</si>
  <si>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</si>
  <si>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kus</t>
  </si>
  <si>
    <t>-1728064432</t>
  </si>
  <si>
    <t>44</t>
  </si>
  <si>
    <t>34571521</t>
  </si>
  <si>
    <t>krabice pod omítku PVC odbočná kruhová D 70mm s víčkem a svorkovnicí</t>
  </si>
  <si>
    <t>789327621</t>
  </si>
  <si>
    <t>45</t>
  </si>
  <si>
    <t>741122005</t>
  </si>
  <si>
    <t>Montáž kabelů měděných bez ukončení uložených pod omítku plných plochých nebo bezhalogenových (např. CYKYLo) počtu a průřezu žil 3x1 až 2,5 mm2</t>
  </si>
  <si>
    <t>-1753580212</t>
  </si>
  <si>
    <t>46</t>
  </si>
  <si>
    <t>34111030</t>
  </si>
  <si>
    <t>kabel instalační jádro Cu plné izolace PVC plášť PVC 450/750V (CYKY) 3x1,5mm2</t>
  </si>
  <si>
    <t>2031864825</t>
  </si>
  <si>
    <t>12*1,15 'Přepočtené koeficientem množství</t>
  </si>
  <si>
    <t>47</t>
  </si>
  <si>
    <t>741370131</t>
  </si>
  <si>
    <t>Montáž svítidel žárovkových se zapojením vodičů průmyslových nástěnných přisazených 1 zdroj s košem</t>
  </si>
  <si>
    <t>1294557515</t>
  </si>
  <si>
    <t>48</t>
  </si>
  <si>
    <t>1000083358</t>
  </si>
  <si>
    <t xml:space="preserve">MODUS EXIT 1W LED 125 lm  BASIC IP65 1h , svítící při výpadku,  bílé, do nízkých teplot</t>
  </si>
  <si>
    <t>1598211250</t>
  </si>
  <si>
    <t>49</t>
  </si>
  <si>
    <t>998741101</t>
  </si>
  <si>
    <t>Přesun hmot pro silnoproud stanovený z hmotnosti přesunovaného materiálu vodorovná dopravní vzdálenost do 50 m v objektech výšky do 6 m</t>
  </si>
  <si>
    <t>1424956142</t>
  </si>
  <si>
    <t>766</t>
  </si>
  <si>
    <t>Konstrukce truhlářské</t>
  </si>
  <si>
    <t>50</t>
  </si>
  <si>
    <t>766622131</t>
  </si>
  <si>
    <t>Montáž oken plastových včetně montáže rámu plochy přes 1 m2 otevíravých do zdiva, výšky do 1,5 m</t>
  </si>
  <si>
    <t>1615242952</t>
  </si>
  <si>
    <t>51</t>
  </si>
  <si>
    <t>6114005R</t>
  </si>
  <si>
    <t>okno plastové otevíravé/sklopné dvojsklo přes plochu 1m2 do v 1,5m</t>
  </si>
  <si>
    <t>1998757624</t>
  </si>
  <si>
    <t>52</t>
  </si>
  <si>
    <t>998766201</t>
  </si>
  <si>
    <t>Přesun hmot pro konstrukce truhlářské stanovený procentní sazbou (%) z ceny vodorovná dopravní vzdálenost do 50 m v objektech výšky do 6 m</t>
  </si>
  <si>
    <t>-1520516637</t>
  </si>
  <si>
    <t>767</t>
  </si>
  <si>
    <t>Konstrukce zámečnické</t>
  </si>
  <si>
    <t>53</t>
  </si>
  <si>
    <t>767163121</t>
  </si>
  <si>
    <t>Montáž kompletního kovového zábradlí přímého z dílců v rovině (na rovné ploše) kotveného do betonu</t>
  </si>
  <si>
    <t>878986520</t>
  </si>
  <si>
    <t>4,25+0,6+4,0+1,6+0,2+0,8</t>
  </si>
  <si>
    <t>54</t>
  </si>
  <si>
    <t>5534228R</t>
  </si>
  <si>
    <t>ocelové zábradlí s parametry pro imobilní</t>
  </si>
  <si>
    <t>-1906774373</t>
  </si>
  <si>
    <t>55</t>
  </si>
  <si>
    <t>767531111</t>
  </si>
  <si>
    <t xml:space="preserve">Montáž vstupních čistících zón z rohoží  kovových nebo plastových</t>
  </si>
  <si>
    <t>227918443</t>
  </si>
  <si>
    <t>1,595*1,0</t>
  </si>
  <si>
    <t>56</t>
  </si>
  <si>
    <t>69752003</t>
  </si>
  <si>
    <t>rohož vstupní provedení hliník super 27 mm</t>
  </si>
  <si>
    <t>6782208</t>
  </si>
  <si>
    <t>57</t>
  </si>
  <si>
    <t>76753111R</t>
  </si>
  <si>
    <t>DEmontáž vstupních kovových nebo plastových rohoží čistících zón</t>
  </si>
  <si>
    <t>-583640528</t>
  </si>
  <si>
    <t>58</t>
  </si>
  <si>
    <t>767531121</t>
  </si>
  <si>
    <t xml:space="preserve">Montáž vstupních čistících zón z rohoží  osazení rámu mosazného nebo hliníkového zapuštěného z L profilů</t>
  </si>
  <si>
    <t>-2121470984</t>
  </si>
  <si>
    <t>1,595*2+1,0*2</t>
  </si>
  <si>
    <t>59</t>
  </si>
  <si>
    <t>69752160</t>
  </si>
  <si>
    <t>rám pro zapuštění profil L-30/30 25/25 20/30 15/30-Al</t>
  </si>
  <si>
    <t>129843415</t>
  </si>
  <si>
    <t>5,19*1,1 'Přepočtené koeficientem množství</t>
  </si>
  <si>
    <t>60</t>
  </si>
  <si>
    <t>998767201</t>
  </si>
  <si>
    <t xml:space="preserve">Přesun hmot pro zámečnické konstrukce  stanovený procentní sazbou (%) z ceny vodorovná dopravní vzdálenost do 50 m v objektech výšky do 6 m</t>
  </si>
  <si>
    <t>-2083375368</t>
  </si>
  <si>
    <t>783</t>
  </si>
  <si>
    <t>Dokončovací práce - nátěry</t>
  </si>
  <si>
    <t>61</t>
  </si>
  <si>
    <t>783801503</t>
  </si>
  <si>
    <t>Příprava podkladu omítek před provedením nátěru omytí tlakovou vodou</t>
  </si>
  <si>
    <t>1223937944</t>
  </si>
  <si>
    <t>"západní fasáda"80</t>
  </si>
  <si>
    <t>"jižní fasáda"79,5+45,2+7,5</t>
  </si>
  <si>
    <t>"oprava fasády po osazení nových oken"5,0</t>
  </si>
  <si>
    <t>62</t>
  </si>
  <si>
    <t>783823135</t>
  </si>
  <si>
    <t>Penetrační nátěr omítek hladkých omítek hladkých, zrnitých tenkovrstvých nebo štukových stupně členitosti 1 a 2 silikonový</t>
  </si>
  <si>
    <t>686141297</t>
  </si>
  <si>
    <t>63</t>
  </si>
  <si>
    <t>783827425</t>
  </si>
  <si>
    <t>Krycí (ochranný ) nátěr omítek dvojnásobný hladkých omítek hladkých, zrnitých tenkovrstvých nebo štukových stupně členitosti 1 a 2 silikonový</t>
  </si>
  <si>
    <t>834046148</t>
  </si>
  <si>
    <t>784</t>
  </si>
  <si>
    <t>Dokončovací práce - malby a tapety</t>
  </si>
  <si>
    <t>64</t>
  </si>
  <si>
    <t>784181111</t>
  </si>
  <si>
    <t>Penetrace podkladu jednonásobná základní silikátová bezbarvá v místnostech výšky do 3,80 m</t>
  </si>
  <si>
    <t>1026887621</t>
  </si>
  <si>
    <t>"oprava po osazení oken "10</t>
  </si>
  <si>
    <t>65</t>
  </si>
  <si>
    <t>784211101</t>
  </si>
  <si>
    <t>Malby z malířských směsí oděruvzdorných za mokra dvojnásobné, bílé za mokra oděruvzdorné výborně v místnostech výšky do 3,80 m</t>
  </si>
  <si>
    <t>638537267</t>
  </si>
  <si>
    <t>Práce a dodávky M</t>
  </si>
  <si>
    <t>46-M</t>
  </si>
  <si>
    <t>Zemní práce při extr.mont.pracích</t>
  </si>
  <si>
    <t>66</t>
  </si>
  <si>
    <t>46094121R</t>
  </si>
  <si>
    <t>Vyplnění rýh vyplnění a omítnutí rýh ve stěnách hloubky do 3 cm a šířky do 3 cm</t>
  </si>
  <si>
    <t>-1057540590</t>
  </si>
  <si>
    <t>67</t>
  </si>
  <si>
    <t>468111121</t>
  </si>
  <si>
    <t>Frézování drážek pro vodiče ve stěnách z cihel včetně omítky, rozměru do 3x3 cm</t>
  </si>
  <si>
    <t>167118486</t>
  </si>
  <si>
    <t>HZS</t>
  </si>
  <si>
    <t>Hodinové zúčtovací sazby</t>
  </si>
  <si>
    <t>68</t>
  </si>
  <si>
    <t>HZS223R</t>
  </si>
  <si>
    <t xml:space="preserve">Hodinové zúčtovací sazby profesí PSV  provádění stavebních instalací elektrikář odborný  - dohledání místa připojení</t>
  </si>
  <si>
    <t>hod</t>
  </si>
  <si>
    <t>512</t>
  </si>
  <si>
    <t>917306848</t>
  </si>
  <si>
    <t>69</t>
  </si>
  <si>
    <t>HZS4212</t>
  </si>
  <si>
    <t xml:space="preserve">Hodinové zúčtovací sazby ostatních profesí  revizní a kontrolní činnost revizní technik specialista</t>
  </si>
  <si>
    <t>878767812</t>
  </si>
  <si>
    <t>VRN</t>
  </si>
  <si>
    <t>Vedlejší rozpočtové náklady</t>
  </si>
  <si>
    <t>70</t>
  </si>
  <si>
    <t>030001000</t>
  </si>
  <si>
    <t>Zařízení staveniště</t>
  </si>
  <si>
    <t>Kč</t>
  </si>
  <si>
    <t>1024</t>
  </si>
  <si>
    <t>1433908688</t>
  </si>
  <si>
    <t>71</t>
  </si>
  <si>
    <t>071103000</t>
  </si>
  <si>
    <t>Provoz investora</t>
  </si>
  <si>
    <t>985347955</t>
  </si>
  <si>
    <t>72</t>
  </si>
  <si>
    <t>090001000</t>
  </si>
  <si>
    <t>Ostatní náklady</t>
  </si>
  <si>
    <t>-1573348593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</si>
</sst>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37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210805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Úprava vstupu do objektu H v 1.NP pro tělesně postižené-KKN a.s.NKV vstup na kožní ambulanci a LSPP zubní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Karlovy Vary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6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KKN a .s Karlovy Vary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Václav Klimeš,Karlovy Vary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6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Ing.Jana Handšuhová Smutná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79</v>
      </c>
      <c r="BT94" s="117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37.2" customHeight="1">
      <c r="A95" s="118" t="s">
        <v>83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'210805 - Úprava vstupu do...'!J28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'210805 - Úprava vstupu do...'!P132</f>
        <v>0</v>
      </c>
      <c r="AV95" s="127">
        <f>'210805 - Úprava vstupu do...'!J31</f>
        <v>0</v>
      </c>
      <c r="AW95" s="127">
        <f>'210805 - Úprava vstupu do...'!J32</f>
        <v>0</v>
      </c>
      <c r="AX95" s="127">
        <f>'210805 - Úprava vstupu do...'!J33</f>
        <v>0</v>
      </c>
      <c r="AY95" s="127">
        <f>'210805 - Úprava vstupu do...'!J34</f>
        <v>0</v>
      </c>
      <c r="AZ95" s="127">
        <f>'210805 - Úprava vstupu do...'!F31</f>
        <v>0</v>
      </c>
      <c r="BA95" s="127">
        <f>'210805 - Úprava vstupu do...'!F32</f>
        <v>0</v>
      </c>
      <c r="BB95" s="127">
        <f>'210805 - Úprava vstupu do...'!F33</f>
        <v>0</v>
      </c>
      <c r="BC95" s="127">
        <f>'210805 - Úprava vstupu do...'!F34</f>
        <v>0</v>
      </c>
      <c r="BD95" s="129">
        <f>'210805 - Úprava vstupu do...'!F35</f>
        <v>0</v>
      </c>
      <c r="BE95" s="7"/>
      <c r="BT95" s="130" t="s">
        <v>85</v>
      </c>
      <c r="BU95" s="130" t="s">
        <v>86</v>
      </c>
      <c r="BV95" s="130" t="s">
        <v>81</v>
      </c>
      <c r="BW95" s="130" t="s">
        <v>5</v>
      </c>
      <c r="BX95" s="130" t="s">
        <v>82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rgMEMO7mbCil7vAexJdgl54nlnLbzAIIwfXbzrnGDPRIEo5PjxH1GS3dOivq2Tp5TqA7tCFuVYnxThr10XxJmg==" hashValue="nw/edqUH6ppGLjyiS5l9+C7s9CxkH/ZHBOiF5xD0heXgRTZnZOquvnn1ckGUTETc3BVGXHIaCDtpRE9ICn6xl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0805 - Úprava vstupu d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87</v>
      </c>
    </row>
    <row r="4" hidden="1" s="1" customFormat="1" ht="24.96" customHeight="1">
      <c r="B4" s="20"/>
      <c r="D4" s="133" t="s">
        <v>88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hidden="1" s="2" customFormat="1" ht="31.2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hidden="1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16. 9. 2021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31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8" customHeight="1">
      <c r="A19" s="38"/>
      <c r="B19" s="44"/>
      <c r="C19" s="38"/>
      <c r="D19" s="38"/>
      <c r="E19" s="137" t="s">
        <v>32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2" customHeight="1">
      <c r="A21" s="38"/>
      <c r="B21" s="44"/>
      <c r="C21" s="38"/>
      <c r="D21" s="135" t="s">
        <v>34</v>
      </c>
      <c r="E21" s="38"/>
      <c r="F21" s="38"/>
      <c r="G21" s="38"/>
      <c r="H21" s="38"/>
      <c r="I21" s="135" t="s">
        <v>25</v>
      </c>
      <c r="J21" s="137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8" customHeight="1">
      <c r="A22" s="38"/>
      <c r="B22" s="44"/>
      <c r="C22" s="38"/>
      <c r="D22" s="38"/>
      <c r="E22" s="137" t="s">
        <v>36</v>
      </c>
      <c r="F22" s="38"/>
      <c r="G22" s="38"/>
      <c r="H22" s="38"/>
      <c r="I22" s="135" t="s">
        <v>27</v>
      </c>
      <c r="J22" s="137" t="s">
        <v>37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2" customHeight="1">
      <c r="A24" s="38"/>
      <c r="B24" s="44"/>
      <c r="C24" s="38"/>
      <c r="D24" s="135" t="s">
        <v>38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8" customFormat="1" ht="48" customHeight="1">
      <c r="A25" s="139"/>
      <c r="B25" s="140"/>
      <c r="C25" s="139"/>
      <c r="D25" s="139"/>
      <c r="E25" s="141" t="s">
        <v>39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hidden="1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25.44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38"/>
      <c r="J28" s="145">
        <f>ROUND(J132,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14.4" customHeight="1">
      <c r="A30" s="38"/>
      <c r="B30" s="44"/>
      <c r="C30" s="38"/>
      <c r="D30" s="38"/>
      <c r="E30" s="38"/>
      <c r="F30" s="146" t="s">
        <v>42</v>
      </c>
      <c r="G30" s="38"/>
      <c r="H30" s="38"/>
      <c r="I30" s="146" t="s">
        <v>41</v>
      </c>
      <c r="J30" s="146" t="s">
        <v>43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14.4" customHeight="1">
      <c r="A31" s="38"/>
      <c r="B31" s="44"/>
      <c r="C31" s="38"/>
      <c r="D31" s="147" t="s">
        <v>44</v>
      </c>
      <c r="E31" s="135" t="s">
        <v>45</v>
      </c>
      <c r="F31" s="148">
        <f>ROUND((SUM(BE132:BE278)),  2)</f>
        <v>0</v>
      </c>
      <c r="G31" s="38"/>
      <c r="H31" s="38"/>
      <c r="I31" s="149">
        <v>0.20999999999999999</v>
      </c>
      <c r="J31" s="148">
        <f>ROUND(((SUM(BE132:BE278))*I31),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135" t="s">
        <v>46</v>
      </c>
      <c r="F32" s="148">
        <f>ROUND((SUM(BF132:BF278)),  2)</f>
        <v>0</v>
      </c>
      <c r="G32" s="38"/>
      <c r="H32" s="38"/>
      <c r="I32" s="149">
        <v>0.14999999999999999</v>
      </c>
      <c r="J32" s="148">
        <f>ROUND(((SUM(BF132:BF278))*I32),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47</v>
      </c>
      <c r="F33" s="148">
        <f>ROUND((SUM(BG132:BG278)),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48</v>
      </c>
      <c r="F34" s="148">
        <f>ROUND((SUM(BH132:BH278)),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49</v>
      </c>
      <c r="F35" s="148">
        <f>ROUND((SUM(BI132:BI278)),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25.44" customHeight="1">
      <c r="A37" s="38"/>
      <c r="B37" s="44"/>
      <c r="C37" s="150"/>
      <c r="D37" s="151" t="s">
        <v>50</v>
      </c>
      <c r="E37" s="152"/>
      <c r="F37" s="152"/>
      <c r="G37" s="153" t="s">
        <v>51</v>
      </c>
      <c r="H37" s="154" t="s">
        <v>52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1" customFormat="1" ht="14.4" customHeight="1">
      <c r="B39" s="20"/>
      <c r="L39" s="20"/>
    </row>
    <row r="40" hidden="1" s="1" customFormat="1" ht="14.4" customHeight="1">
      <c r="B40" s="20"/>
      <c r="L40" s="2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7" t="s">
        <v>53</v>
      </c>
      <c r="E50" s="158"/>
      <c r="F50" s="158"/>
      <c r="G50" s="157" t="s">
        <v>54</v>
      </c>
      <c r="H50" s="158"/>
      <c r="I50" s="158"/>
      <c r="J50" s="158"/>
      <c r="K50" s="158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59" t="s">
        <v>55</v>
      </c>
      <c r="E61" s="160"/>
      <c r="F61" s="161" t="s">
        <v>56</v>
      </c>
      <c r="G61" s="159" t="s">
        <v>55</v>
      </c>
      <c r="H61" s="160"/>
      <c r="I61" s="160"/>
      <c r="J61" s="162" t="s">
        <v>56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7" t="s">
        <v>57</v>
      </c>
      <c r="E65" s="163"/>
      <c r="F65" s="163"/>
      <c r="G65" s="157" t="s">
        <v>58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59" t="s">
        <v>55</v>
      </c>
      <c r="E76" s="160"/>
      <c r="F76" s="161" t="s">
        <v>56</v>
      </c>
      <c r="G76" s="159" t="s">
        <v>55</v>
      </c>
      <c r="H76" s="160"/>
      <c r="I76" s="160"/>
      <c r="J76" s="162" t="s">
        <v>56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31.2" customHeight="1">
      <c r="A85" s="38"/>
      <c r="B85" s="39"/>
      <c r="C85" s="40"/>
      <c r="D85" s="40"/>
      <c r="E85" s="76" t="str">
        <f>E7</f>
        <v>Úprava vstupu do objektu H v 1.NP pro tělesně postižené-KKN a.s.NKV vstup na kožní ambulanci a LSPP zubní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2" customHeight="1">
      <c r="A87" s="38"/>
      <c r="B87" s="39"/>
      <c r="C87" s="32" t="s">
        <v>20</v>
      </c>
      <c r="D87" s="40"/>
      <c r="E87" s="40"/>
      <c r="F87" s="27" t="str">
        <f>F10</f>
        <v>Karlovy Vary</v>
      </c>
      <c r="G87" s="40"/>
      <c r="H87" s="40"/>
      <c r="I87" s="32" t="s">
        <v>22</v>
      </c>
      <c r="J87" s="79" t="str">
        <f>IF(J10="","",J10)</f>
        <v>16. 9. 2021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26.4" customHeight="1">
      <c r="A89" s="38"/>
      <c r="B89" s="39"/>
      <c r="C89" s="32" t="s">
        <v>24</v>
      </c>
      <c r="D89" s="40"/>
      <c r="E89" s="40"/>
      <c r="F89" s="27" t="str">
        <f>E13</f>
        <v>KKN a .s Karlovy Vary</v>
      </c>
      <c r="G89" s="40"/>
      <c r="H89" s="40"/>
      <c r="I89" s="32" t="s">
        <v>30</v>
      </c>
      <c r="J89" s="36" t="str">
        <f>E19</f>
        <v>Václav Klimeš,Karlovy Vary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26.4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34</v>
      </c>
      <c r="J90" s="36" t="str">
        <f>E22</f>
        <v>Ing.Jana Handšuhová Smutná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9.28" customHeight="1">
      <c r="A92" s="38"/>
      <c r="B92" s="39"/>
      <c r="C92" s="168" t="s">
        <v>90</v>
      </c>
      <c r="D92" s="169"/>
      <c r="E92" s="169"/>
      <c r="F92" s="169"/>
      <c r="G92" s="169"/>
      <c r="H92" s="169"/>
      <c r="I92" s="169"/>
      <c r="J92" s="170" t="s">
        <v>91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2.8" customHeight="1">
      <c r="A94" s="38"/>
      <c r="B94" s="39"/>
      <c r="C94" s="171" t="s">
        <v>92</v>
      </c>
      <c r="D94" s="40"/>
      <c r="E94" s="40"/>
      <c r="F94" s="40"/>
      <c r="G94" s="40"/>
      <c r="H94" s="40"/>
      <c r="I94" s="40"/>
      <c r="J94" s="110">
        <f>J132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93</v>
      </c>
    </row>
    <row r="95" hidden="1" s="9" customFormat="1" ht="24.96" customHeight="1">
      <c r="A95" s="9"/>
      <c r="B95" s="172"/>
      <c r="C95" s="173"/>
      <c r="D95" s="174" t="s">
        <v>94</v>
      </c>
      <c r="E95" s="175"/>
      <c r="F95" s="175"/>
      <c r="G95" s="175"/>
      <c r="H95" s="175"/>
      <c r="I95" s="175"/>
      <c r="J95" s="176">
        <f>J133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78"/>
      <c r="C96" s="179"/>
      <c r="D96" s="180" t="s">
        <v>95</v>
      </c>
      <c r="E96" s="181"/>
      <c r="F96" s="181"/>
      <c r="G96" s="181"/>
      <c r="H96" s="181"/>
      <c r="I96" s="181"/>
      <c r="J96" s="182">
        <f>J134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J155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78"/>
      <c r="C98" s="179"/>
      <c r="D98" s="180" t="s">
        <v>97</v>
      </c>
      <c r="E98" s="181"/>
      <c r="F98" s="181"/>
      <c r="G98" s="181"/>
      <c r="H98" s="181"/>
      <c r="I98" s="181"/>
      <c r="J98" s="182">
        <f>J168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J177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8"/>
      <c r="C100" s="179"/>
      <c r="D100" s="180" t="s">
        <v>99</v>
      </c>
      <c r="E100" s="181"/>
      <c r="F100" s="181"/>
      <c r="G100" s="181"/>
      <c r="H100" s="181"/>
      <c r="I100" s="181"/>
      <c r="J100" s="182">
        <f>J188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8"/>
      <c r="C101" s="179"/>
      <c r="D101" s="180" t="s">
        <v>100</v>
      </c>
      <c r="E101" s="181"/>
      <c r="F101" s="181"/>
      <c r="G101" s="181"/>
      <c r="H101" s="181"/>
      <c r="I101" s="181"/>
      <c r="J101" s="182">
        <f>J193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8"/>
      <c r="C102" s="179"/>
      <c r="D102" s="180" t="s">
        <v>101</v>
      </c>
      <c r="E102" s="181"/>
      <c r="F102" s="181"/>
      <c r="G102" s="181"/>
      <c r="H102" s="181"/>
      <c r="I102" s="181"/>
      <c r="J102" s="182">
        <f>J209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8"/>
      <c r="C103" s="179"/>
      <c r="D103" s="180" t="s">
        <v>102</v>
      </c>
      <c r="E103" s="181"/>
      <c r="F103" s="181"/>
      <c r="G103" s="181"/>
      <c r="H103" s="181"/>
      <c r="I103" s="181"/>
      <c r="J103" s="182">
        <f>J214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2"/>
      <c r="C104" s="173"/>
      <c r="D104" s="174" t="s">
        <v>103</v>
      </c>
      <c r="E104" s="175"/>
      <c r="F104" s="175"/>
      <c r="G104" s="175"/>
      <c r="H104" s="175"/>
      <c r="I104" s="175"/>
      <c r="J104" s="176">
        <f>J216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78"/>
      <c r="C105" s="179"/>
      <c r="D105" s="180" t="s">
        <v>104</v>
      </c>
      <c r="E105" s="181"/>
      <c r="F105" s="181"/>
      <c r="G105" s="181"/>
      <c r="H105" s="181"/>
      <c r="I105" s="181"/>
      <c r="J105" s="182">
        <f>J217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8"/>
      <c r="C106" s="179"/>
      <c r="D106" s="180" t="s">
        <v>105</v>
      </c>
      <c r="E106" s="181"/>
      <c r="F106" s="181"/>
      <c r="G106" s="181"/>
      <c r="H106" s="181"/>
      <c r="I106" s="181"/>
      <c r="J106" s="182">
        <f>J229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78"/>
      <c r="C107" s="179"/>
      <c r="D107" s="180" t="s">
        <v>106</v>
      </c>
      <c r="E107" s="181"/>
      <c r="F107" s="181"/>
      <c r="G107" s="181"/>
      <c r="H107" s="181"/>
      <c r="I107" s="181"/>
      <c r="J107" s="182">
        <f>J238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8"/>
      <c r="C108" s="179"/>
      <c r="D108" s="180" t="s">
        <v>107</v>
      </c>
      <c r="E108" s="181"/>
      <c r="F108" s="181"/>
      <c r="G108" s="181"/>
      <c r="H108" s="181"/>
      <c r="I108" s="181"/>
      <c r="J108" s="182">
        <f>J242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78"/>
      <c r="C109" s="179"/>
      <c r="D109" s="180" t="s">
        <v>108</v>
      </c>
      <c r="E109" s="181"/>
      <c r="F109" s="181"/>
      <c r="G109" s="181"/>
      <c r="H109" s="181"/>
      <c r="I109" s="181"/>
      <c r="J109" s="182">
        <f>J256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78"/>
      <c r="C110" s="179"/>
      <c r="D110" s="180" t="s">
        <v>109</v>
      </c>
      <c r="E110" s="181"/>
      <c r="F110" s="181"/>
      <c r="G110" s="181"/>
      <c r="H110" s="181"/>
      <c r="I110" s="181"/>
      <c r="J110" s="182">
        <f>J264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9" customFormat="1" ht="24.96" customHeight="1">
      <c r="A111" s="9"/>
      <c r="B111" s="172"/>
      <c r="C111" s="173"/>
      <c r="D111" s="174" t="s">
        <v>110</v>
      </c>
      <c r="E111" s="175"/>
      <c r="F111" s="175"/>
      <c r="G111" s="175"/>
      <c r="H111" s="175"/>
      <c r="I111" s="175"/>
      <c r="J111" s="176">
        <f>J268</f>
        <v>0</v>
      </c>
      <c r="K111" s="173"/>
      <c r="L111" s="177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10" customFormat="1" ht="19.92" customHeight="1">
      <c r="A112" s="10"/>
      <c r="B112" s="178"/>
      <c r="C112" s="179"/>
      <c r="D112" s="180" t="s">
        <v>111</v>
      </c>
      <c r="E112" s="181"/>
      <c r="F112" s="181"/>
      <c r="G112" s="181"/>
      <c r="H112" s="181"/>
      <c r="I112" s="181"/>
      <c r="J112" s="182">
        <f>J269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9" customFormat="1" ht="24.96" customHeight="1">
      <c r="A113" s="9"/>
      <c r="B113" s="172"/>
      <c r="C113" s="173"/>
      <c r="D113" s="174" t="s">
        <v>112</v>
      </c>
      <c r="E113" s="175"/>
      <c r="F113" s="175"/>
      <c r="G113" s="175"/>
      <c r="H113" s="175"/>
      <c r="I113" s="175"/>
      <c r="J113" s="176">
        <f>J272</f>
        <v>0</v>
      </c>
      <c r="K113" s="173"/>
      <c r="L113" s="177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9" customFormat="1" ht="24.96" customHeight="1">
      <c r="A114" s="9"/>
      <c r="B114" s="172"/>
      <c r="C114" s="173"/>
      <c r="D114" s="174" t="s">
        <v>113</v>
      </c>
      <c r="E114" s="175"/>
      <c r="F114" s="175"/>
      <c r="G114" s="175"/>
      <c r="H114" s="175"/>
      <c r="I114" s="175"/>
      <c r="J114" s="176">
        <f>J275</f>
        <v>0</v>
      </c>
      <c r="K114" s="173"/>
      <c r="L114" s="177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hidden="1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hidden="1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hidden="1"/>
    <row r="118" hidden="1"/>
    <row r="119" hidden="1"/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114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31.2" customHeight="1">
      <c r="A124" s="38"/>
      <c r="B124" s="39"/>
      <c r="C124" s="40"/>
      <c r="D124" s="40"/>
      <c r="E124" s="76" t="str">
        <f>E7</f>
        <v>Úprava vstupu do objektu H v 1.NP pro tělesně postižené-KKN a.s.NKV vstup na kožní ambulanci a LSPP zubní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F10</f>
        <v>Karlovy Vary</v>
      </c>
      <c r="G126" s="40"/>
      <c r="H126" s="40"/>
      <c r="I126" s="32" t="s">
        <v>22</v>
      </c>
      <c r="J126" s="79" t="str">
        <f>IF(J10="","",J10)</f>
        <v>16. 9. 2021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6.4" customHeight="1">
      <c r="A128" s="38"/>
      <c r="B128" s="39"/>
      <c r="C128" s="32" t="s">
        <v>24</v>
      </c>
      <c r="D128" s="40"/>
      <c r="E128" s="40"/>
      <c r="F128" s="27" t="str">
        <f>E13</f>
        <v>KKN a .s Karlovy Vary</v>
      </c>
      <c r="G128" s="40"/>
      <c r="H128" s="40"/>
      <c r="I128" s="32" t="s">
        <v>30</v>
      </c>
      <c r="J128" s="36" t="str">
        <f>E19</f>
        <v>Václav Klimeš,Karlovy Vary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6.4" customHeight="1">
      <c r="A129" s="38"/>
      <c r="B129" s="39"/>
      <c r="C129" s="32" t="s">
        <v>28</v>
      </c>
      <c r="D129" s="40"/>
      <c r="E129" s="40"/>
      <c r="F129" s="27" t="str">
        <f>IF(E16="","",E16)</f>
        <v>Vyplň údaj</v>
      </c>
      <c r="G129" s="40"/>
      <c r="H129" s="40"/>
      <c r="I129" s="32" t="s">
        <v>34</v>
      </c>
      <c r="J129" s="36" t="str">
        <f>E22</f>
        <v>Ing.Jana Handšuhová Smutná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84"/>
      <c r="B131" s="185"/>
      <c r="C131" s="186" t="s">
        <v>115</v>
      </c>
      <c r="D131" s="187" t="s">
        <v>65</v>
      </c>
      <c r="E131" s="187" t="s">
        <v>61</v>
      </c>
      <c r="F131" s="187" t="s">
        <v>62</v>
      </c>
      <c r="G131" s="187" t="s">
        <v>116</v>
      </c>
      <c r="H131" s="187" t="s">
        <v>117</v>
      </c>
      <c r="I131" s="187" t="s">
        <v>118</v>
      </c>
      <c r="J131" s="187" t="s">
        <v>91</v>
      </c>
      <c r="K131" s="188" t="s">
        <v>119</v>
      </c>
      <c r="L131" s="189"/>
      <c r="M131" s="100" t="s">
        <v>1</v>
      </c>
      <c r="N131" s="101" t="s">
        <v>44</v>
      </c>
      <c r="O131" s="101" t="s">
        <v>120</v>
      </c>
      <c r="P131" s="101" t="s">
        <v>121</v>
      </c>
      <c r="Q131" s="101" t="s">
        <v>122</v>
      </c>
      <c r="R131" s="101" t="s">
        <v>123</v>
      </c>
      <c r="S131" s="101" t="s">
        <v>124</v>
      </c>
      <c r="T131" s="102" t="s">
        <v>125</v>
      </c>
      <c r="U131" s="184"/>
      <c r="V131" s="184"/>
      <c r="W131" s="184"/>
      <c r="X131" s="184"/>
      <c r="Y131" s="184"/>
      <c r="Z131" s="184"/>
      <c r="AA131" s="184"/>
      <c r="AB131" s="184"/>
      <c r="AC131" s="184"/>
      <c r="AD131" s="184"/>
      <c r="AE131" s="184"/>
    </row>
    <row r="132" s="2" customFormat="1" ht="22.8" customHeight="1">
      <c r="A132" s="38"/>
      <c r="B132" s="39"/>
      <c r="C132" s="107" t="s">
        <v>126</v>
      </c>
      <c r="D132" s="40"/>
      <c r="E132" s="40"/>
      <c r="F132" s="40"/>
      <c r="G132" s="40"/>
      <c r="H132" s="40"/>
      <c r="I132" s="40"/>
      <c r="J132" s="190">
        <f>BK132</f>
        <v>0</v>
      </c>
      <c r="K132" s="40"/>
      <c r="L132" s="44"/>
      <c r="M132" s="103"/>
      <c r="N132" s="191"/>
      <c r="O132" s="104"/>
      <c r="P132" s="192">
        <f>P133+P216+P268+P272+P275</f>
        <v>0</v>
      </c>
      <c r="Q132" s="104"/>
      <c r="R132" s="192">
        <f>R133+R216+R268+R272+R275</f>
        <v>20.298625809999997</v>
      </c>
      <c r="S132" s="104"/>
      <c r="T132" s="193">
        <f>T133+T216+T268+T272+T275</f>
        <v>1.580279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79</v>
      </c>
      <c r="AU132" s="17" t="s">
        <v>93</v>
      </c>
      <c r="BK132" s="194">
        <f>BK133+BK216+BK268+BK272+BK275</f>
        <v>0</v>
      </c>
    </row>
    <row r="133" s="12" customFormat="1" ht="25.92" customHeight="1">
      <c r="A133" s="12"/>
      <c r="B133" s="195"/>
      <c r="C133" s="196"/>
      <c r="D133" s="197" t="s">
        <v>79</v>
      </c>
      <c r="E133" s="198" t="s">
        <v>127</v>
      </c>
      <c r="F133" s="198" t="s">
        <v>128</v>
      </c>
      <c r="G133" s="196"/>
      <c r="H133" s="196"/>
      <c r="I133" s="199"/>
      <c r="J133" s="200">
        <f>BK133</f>
        <v>0</v>
      </c>
      <c r="K133" s="196"/>
      <c r="L133" s="201"/>
      <c r="M133" s="202"/>
      <c r="N133" s="203"/>
      <c r="O133" s="203"/>
      <c r="P133" s="204">
        <f>P134+P155+P168+P177+P188+P193+P209+P214</f>
        <v>0</v>
      </c>
      <c r="Q133" s="203"/>
      <c r="R133" s="204">
        <f>R134+R155+R168+R177+R188+R193+R209+R214</f>
        <v>19.950689219999997</v>
      </c>
      <c r="S133" s="203"/>
      <c r="T133" s="205">
        <f>T134+T155+T168+T177+T188+T193+T209+T214</f>
        <v>1.531569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6" t="s">
        <v>85</v>
      </c>
      <c r="AT133" s="207" t="s">
        <v>79</v>
      </c>
      <c r="AU133" s="207" t="s">
        <v>80</v>
      </c>
      <c r="AY133" s="206" t="s">
        <v>129</v>
      </c>
      <c r="BK133" s="208">
        <f>BK134+BK155+BK168+BK177+BK188+BK193+BK209+BK214</f>
        <v>0</v>
      </c>
    </row>
    <row r="134" s="12" customFormat="1" ht="22.8" customHeight="1">
      <c r="A134" s="12"/>
      <c r="B134" s="195"/>
      <c r="C134" s="196"/>
      <c r="D134" s="197" t="s">
        <v>79</v>
      </c>
      <c r="E134" s="209" t="s">
        <v>85</v>
      </c>
      <c r="F134" s="209" t="s">
        <v>130</v>
      </c>
      <c r="G134" s="196"/>
      <c r="H134" s="196"/>
      <c r="I134" s="199"/>
      <c r="J134" s="210">
        <f>BK134</f>
        <v>0</v>
      </c>
      <c r="K134" s="196"/>
      <c r="L134" s="201"/>
      <c r="M134" s="202"/>
      <c r="N134" s="203"/>
      <c r="O134" s="203"/>
      <c r="P134" s="204">
        <f>SUM(P135:P154)</f>
        <v>0</v>
      </c>
      <c r="Q134" s="203"/>
      <c r="R134" s="204">
        <f>SUM(R135:R154)</f>
        <v>0</v>
      </c>
      <c r="S134" s="203"/>
      <c r="T134" s="205">
        <f>SUM(T135:T154)</f>
        <v>1.3728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6" t="s">
        <v>85</v>
      </c>
      <c r="AT134" s="207" t="s">
        <v>79</v>
      </c>
      <c r="AU134" s="207" t="s">
        <v>85</v>
      </c>
      <c r="AY134" s="206" t="s">
        <v>129</v>
      </c>
      <c r="BK134" s="208">
        <f>SUM(BK135:BK154)</f>
        <v>0</v>
      </c>
    </row>
    <row r="135" s="2" customFormat="1" ht="34.8" customHeight="1">
      <c r="A135" s="38"/>
      <c r="B135" s="39"/>
      <c r="C135" s="211" t="s">
        <v>85</v>
      </c>
      <c r="D135" s="211" t="s">
        <v>131</v>
      </c>
      <c r="E135" s="212" t="s">
        <v>132</v>
      </c>
      <c r="F135" s="213" t="s">
        <v>133</v>
      </c>
      <c r="G135" s="214" t="s">
        <v>134</v>
      </c>
      <c r="H135" s="215">
        <v>5.2800000000000002</v>
      </c>
      <c r="I135" s="216"/>
      <c r="J135" s="217">
        <f>ROUND(I135*H135,2)</f>
        <v>0</v>
      </c>
      <c r="K135" s="213" t="s">
        <v>135</v>
      </c>
      <c r="L135" s="44"/>
      <c r="M135" s="218" t="s">
        <v>1</v>
      </c>
      <c r="N135" s="219" t="s">
        <v>45</v>
      </c>
      <c r="O135" s="91"/>
      <c r="P135" s="220">
        <f>O135*H135</f>
        <v>0</v>
      </c>
      <c r="Q135" s="220">
        <v>0</v>
      </c>
      <c r="R135" s="220">
        <f>Q135*H135</f>
        <v>0</v>
      </c>
      <c r="S135" s="220">
        <v>0.26000000000000001</v>
      </c>
      <c r="T135" s="221">
        <f>S135*H135</f>
        <v>1.3728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2" t="s">
        <v>136</v>
      </c>
      <c r="AT135" s="222" t="s">
        <v>131</v>
      </c>
      <c r="AU135" s="222" t="s">
        <v>87</v>
      </c>
      <c r="AY135" s="17" t="s">
        <v>129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85</v>
      </c>
      <c r="BK135" s="223">
        <f>ROUND(I135*H135,2)</f>
        <v>0</v>
      </c>
      <c r="BL135" s="17" t="s">
        <v>136</v>
      </c>
      <c r="BM135" s="222" t="s">
        <v>137</v>
      </c>
    </row>
    <row r="136" s="13" customFormat="1">
      <c r="A136" s="13"/>
      <c r="B136" s="224"/>
      <c r="C136" s="225"/>
      <c r="D136" s="226" t="s">
        <v>138</v>
      </c>
      <c r="E136" s="227" t="s">
        <v>1</v>
      </c>
      <c r="F136" s="228" t="s">
        <v>139</v>
      </c>
      <c r="G136" s="225"/>
      <c r="H136" s="229">
        <v>5.2800000000000002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138</v>
      </c>
      <c r="AU136" s="235" t="s">
        <v>87</v>
      </c>
      <c r="AV136" s="13" t="s">
        <v>87</v>
      </c>
      <c r="AW136" s="13" t="s">
        <v>33</v>
      </c>
      <c r="AX136" s="13" t="s">
        <v>85</v>
      </c>
      <c r="AY136" s="235" t="s">
        <v>129</v>
      </c>
    </row>
    <row r="137" s="2" customFormat="1" ht="14.4" customHeight="1">
      <c r="A137" s="38"/>
      <c r="B137" s="39"/>
      <c r="C137" s="211" t="s">
        <v>87</v>
      </c>
      <c r="D137" s="211" t="s">
        <v>131</v>
      </c>
      <c r="E137" s="212" t="s">
        <v>140</v>
      </c>
      <c r="F137" s="213" t="s">
        <v>141</v>
      </c>
      <c r="G137" s="214" t="s">
        <v>134</v>
      </c>
      <c r="H137" s="215">
        <v>11.4</v>
      </c>
      <c r="I137" s="216"/>
      <c r="J137" s="217">
        <f>ROUND(I137*H137,2)</f>
        <v>0</v>
      </c>
      <c r="K137" s="213" t="s">
        <v>135</v>
      </c>
      <c r="L137" s="44"/>
      <c r="M137" s="218" t="s">
        <v>1</v>
      </c>
      <c r="N137" s="219" t="s">
        <v>45</v>
      </c>
      <c r="O137" s="91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2" t="s">
        <v>136</v>
      </c>
      <c r="AT137" s="222" t="s">
        <v>131</v>
      </c>
      <c r="AU137" s="222" t="s">
        <v>87</v>
      </c>
      <c r="AY137" s="17" t="s">
        <v>129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85</v>
      </c>
      <c r="BK137" s="223">
        <f>ROUND(I137*H137,2)</f>
        <v>0</v>
      </c>
      <c r="BL137" s="17" t="s">
        <v>136</v>
      </c>
      <c r="BM137" s="222" t="s">
        <v>142</v>
      </c>
    </row>
    <row r="138" s="13" customFormat="1">
      <c r="A138" s="13"/>
      <c r="B138" s="224"/>
      <c r="C138" s="225"/>
      <c r="D138" s="226" t="s">
        <v>138</v>
      </c>
      <c r="E138" s="227" t="s">
        <v>1</v>
      </c>
      <c r="F138" s="228" t="s">
        <v>143</v>
      </c>
      <c r="G138" s="225"/>
      <c r="H138" s="229">
        <v>11.4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138</v>
      </c>
      <c r="AU138" s="235" t="s">
        <v>87</v>
      </c>
      <c r="AV138" s="13" t="s">
        <v>87</v>
      </c>
      <c r="AW138" s="13" t="s">
        <v>33</v>
      </c>
      <c r="AX138" s="13" t="s">
        <v>85</v>
      </c>
      <c r="AY138" s="235" t="s">
        <v>129</v>
      </c>
    </row>
    <row r="139" s="2" customFormat="1" ht="22.2" customHeight="1">
      <c r="A139" s="38"/>
      <c r="B139" s="39"/>
      <c r="C139" s="211" t="s">
        <v>144</v>
      </c>
      <c r="D139" s="211" t="s">
        <v>131</v>
      </c>
      <c r="E139" s="212" t="s">
        <v>145</v>
      </c>
      <c r="F139" s="213" t="s">
        <v>146</v>
      </c>
      <c r="G139" s="214" t="s">
        <v>147</v>
      </c>
      <c r="H139" s="215">
        <v>2.2719999999999998</v>
      </c>
      <c r="I139" s="216"/>
      <c r="J139" s="217">
        <f>ROUND(I139*H139,2)</f>
        <v>0</v>
      </c>
      <c r="K139" s="213" t="s">
        <v>135</v>
      </c>
      <c r="L139" s="44"/>
      <c r="M139" s="218" t="s">
        <v>1</v>
      </c>
      <c r="N139" s="219" t="s">
        <v>45</v>
      </c>
      <c r="O139" s="91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2" t="s">
        <v>136</v>
      </c>
      <c r="AT139" s="222" t="s">
        <v>131</v>
      </c>
      <c r="AU139" s="222" t="s">
        <v>87</v>
      </c>
      <c r="AY139" s="17" t="s">
        <v>129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85</v>
      </c>
      <c r="BK139" s="223">
        <f>ROUND(I139*H139,2)</f>
        <v>0</v>
      </c>
      <c r="BL139" s="17" t="s">
        <v>136</v>
      </c>
      <c r="BM139" s="222" t="s">
        <v>148</v>
      </c>
    </row>
    <row r="140" s="13" customFormat="1">
      <c r="A140" s="13"/>
      <c r="B140" s="224"/>
      <c r="C140" s="225"/>
      <c r="D140" s="226" t="s">
        <v>138</v>
      </c>
      <c r="E140" s="227" t="s">
        <v>1</v>
      </c>
      <c r="F140" s="228" t="s">
        <v>149</v>
      </c>
      <c r="G140" s="225"/>
      <c r="H140" s="229">
        <v>2.2719999999999998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138</v>
      </c>
      <c r="AU140" s="235" t="s">
        <v>87</v>
      </c>
      <c r="AV140" s="13" t="s">
        <v>87</v>
      </c>
      <c r="AW140" s="13" t="s">
        <v>33</v>
      </c>
      <c r="AX140" s="13" t="s">
        <v>85</v>
      </c>
      <c r="AY140" s="235" t="s">
        <v>129</v>
      </c>
    </row>
    <row r="141" s="2" customFormat="1" ht="22.2" customHeight="1">
      <c r="A141" s="38"/>
      <c r="B141" s="39"/>
      <c r="C141" s="211" t="s">
        <v>136</v>
      </c>
      <c r="D141" s="211" t="s">
        <v>131</v>
      </c>
      <c r="E141" s="212" t="s">
        <v>150</v>
      </c>
      <c r="F141" s="213" t="s">
        <v>151</v>
      </c>
      <c r="G141" s="214" t="s">
        <v>147</v>
      </c>
      <c r="H141" s="215">
        <v>2.9039999999999999</v>
      </c>
      <c r="I141" s="216"/>
      <c r="J141" s="217">
        <f>ROUND(I141*H141,2)</f>
        <v>0</v>
      </c>
      <c r="K141" s="213" t="s">
        <v>135</v>
      </c>
      <c r="L141" s="44"/>
      <c r="M141" s="218" t="s">
        <v>1</v>
      </c>
      <c r="N141" s="219" t="s">
        <v>45</v>
      </c>
      <c r="O141" s="91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2" t="s">
        <v>136</v>
      </c>
      <c r="AT141" s="222" t="s">
        <v>131</v>
      </c>
      <c r="AU141" s="222" t="s">
        <v>87</v>
      </c>
      <c r="AY141" s="17" t="s">
        <v>129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85</v>
      </c>
      <c r="BK141" s="223">
        <f>ROUND(I141*H141,2)</f>
        <v>0</v>
      </c>
      <c r="BL141" s="17" t="s">
        <v>136</v>
      </c>
      <c r="BM141" s="222" t="s">
        <v>152</v>
      </c>
    </row>
    <row r="142" s="13" customFormat="1">
      <c r="A142" s="13"/>
      <c r="B142" s="224"/>
      <c r="C142" s="225"/>
      <c r="D142" s="226" t="s">
        <v>138</v>
      </c>
      <c r="E142" s="227" t="s">
        <v>1</v>
      </c>
      <c r="F142" s="228" t="s">
        <v>153</v>
      </c>
      <c r="G142" s="225"/>
      <c r="H142" s="229">
        <v>0.996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138</v>
      </c>
      <c r="AU142" s="235" t="s">
        <v>87</v>
      </c>
      <c r="AV142" s="13" t="s">
        <v>87</v>
      </c>
      <c r="AW142" s="13" t="s">
        <v>33</v>
      </c>
      <c r="AX142" s="13" t="s">
        <v>80</v>
      </c>
      <c r="AY142" s="235" t="s">
        <v>129</v>
      </c>
    </row>
    <row r="143" s="13" customFormat="1">
      <c r="A143" s="13"/>
      <c r="B143" s="224"/>
      <c r="C143" s="225"/>
      <c r="D143" s="226" t="s">
        <v>138</v>
      </c>
      <c r="E143" s="227" t="s">
        <v>1</v>
      </c>
      <c r="F143" s="228" t="s">
        <v>154</v>
      </c>
      <c r="G143" s="225"/>
      <c r="H143" s="229">
        <v>0.86399999999999999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138</v>
      </c>
      <c r="AU143" s="235" t="s">
        <v>87</v>
      </c>
      <c r="AV143" s="13" t="s">
        <v>87</v>
      </c>
      <c r="AW143" s="13" t="s">
        <v>33</v>
      </c>
      <c r="AX143" s="13" t="s">
        <v>80</v>
      </c>
      <c r="AY143" s="235" t="s">
        <v>129</v>
      </c>
    </row>
    <row r="144" s="13" customFormat="1">
      <c r="A144" s="13"/>
      <c r="B144" s="224"/>
      <c r="C144" s="225"/>
      <c r="D144" s="226" t="s">
        <v>138</v>
      </c>
      <c r="E144" s="227" t="s">
        <v>1</v>
      </c>
      <c r="F144" s="228" t="s">
        <v>155</v>
      </c>
      <c r="G144" s="225"/>
      <c r="H144" s="229">
        <v>1.044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138</v>
      </c>
      <c r="AU144" s="235" t="s">
        <v>87</v>
      </c>
      <c r="AV144" s="13" t="s">
        <v>87</v>
      </c>
      <c r="AW144" s="13" t="s">
        <v>33</v>
      </c>
      <c r="AX144" s="13" t="s">
        <v>80</v>
      </c>
      <c r="AY144" s="235" t="s">
        <v>129</v>
      </c>
    </row>
    <row r="145" s="14" customFormat="1">
      <c r="A145" s="14"/>
      <c r="B145" s="236"/>
      <c r="C145" s="237"/>
      <c r="D145" s="226" t="s">
        <v>138</v>
      </c>
      <c r="E145" s="238" t="s">
        <v>1</v>
      </c>
      <c r="F145" s="239" t="s">
        <v>156</v>
      </c>
      <c r="G145" s="237"/>
      <c r="H145" s="240">
        <v>2.9039999999999999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138</v>
      </c>
      <c r="AU145" s="246" t="s">
        <v>87</v>
      </c>
      <c r="AV145" s="14" t="s">
        <v>136</v>
      </c>
      <c r="AW145" s="14" t="s">
        <v>33</v>
      </c>
      <c r="AX145" s="14" t="s">
        <v>85</v>
      </c>
      <c r="AY145" s="246" t="s">
        <v>129</v>
      </c>
    </row>
    <row r="146" s="2" customFormat="1" ht="30" customHeight="1">
      <c r="A146" s="38"/>
      <c r="B146" s="39"/>
      <c r="C146" s="211" t="s">
        <v>157</v>
      </c>
      <c r="D146" s="211" t="s">
        <v>131</v>
      </c>
      <c r="E146" s="212" t="s">
        <v>158</v>
      </c>
      <c r="F146" s="213" t="s">
        <v>159</v>
      </c>
      <c r="G146" s="214" t="s">
        <v>147</v>
      </c>
      <c r="H146" s="215">
        <v>5.1760000000000002</v>
      </c>
      <c r="I146" s="216"/>
      <c r="J146" s="217">
        <f>ROUND(I146*H146,2)</f>
        <v>0</v>
      </c>
      <c r="K146" s="213" t="s">
        <v>135</v>
      </c>
      <c r="L146" s="44"/>
      <c r="M146" s="218" t="s">
        <v>1</v>
      </c>
      <c r="N146" s="219" t="s">
        <v>45</v>
      </c>
      <c r="O146" s="91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2" t="s">
        <v>136</v>
      </c>
      <c r="AT146" s="222" t="s">
        <v>131</v>
      </c>
      <c r="AU146" s="222" t="s">
        <v>87</v>
      </c>
      <c r="AY146" s="17" t="s">
        <v>129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7" t="s">
        <v>85</v>
      </c>
      <c r="BK146" s="223">
        <f>ROUND(I146*H146,2)</f>
        <v>0</v>
      </c>
      <c r="BL146" s="17" t="s">
        <v>136</v>
      </c>
      <c r="BM146" s="222" t="s">
        <v>160</v>
      </c>
    </row>
    <row r="147" s="13" customFormat="1">
      <c r="A147" s="13"/>
      <c r="B147" s="224"/>
      <c r="C147" s="225"/>
      <c r="D147" s="226" t="s">
        <v>138</v>
      </c>
      <c r="E147" s="227" t="s">
        <v>1</v>
      </c>
      <c r="F147" s="228" t="s">
        <v>161</v>
      </c>
      <c r="G147" s="225"/>
      <c r="H147" s="229">
        <v>5.1760000000000002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138</v>
      </c>
      <c r="AU147" s="235" t="s">
        <v>87</v>
      </c>
      <c r="AV147" s="13" t="s">
        <v>87</v>
      </c>
      <c r="AW147" s="13" t="s">
        <v>33</v>
      </c>
      <c r="AX147" s="13" t="s">
        <v>85</v>
      </c>
      <c r="AY147" s="235" t="s">
        <v>129</v>
      </c>
    </row>
    <row r="148" s="2" customFormat="1" ht="34.8" customHeight="1">
      <c r="A148" s="38"/>
      <c r="B148" s="39"/>
      <c r="C148" s="211" t="s">
        <v>162</v>
      </c>
      <c r="D148" s="211" t="s">
        <v>131</v>
      </c>
      <c r="E148" s="212" t="s">
        <v>163</v>
      </c>
      <c r="F148" s="213" t="s">
        <v>164</v>
      </c>
      <c r="G148" s="214" t="s">
        <v>147</v>
      </c>
      <c r="H148" s="215">
        <v>51.759999999999998</v>
      </c>
      <c r="I148" s="216"/>
      <c r="J148" s="217">
        <f>ROUND(I148*H148,2)</f>
        <v>0</v>
      </c>
      <c r="K148" s="213" t="s">
        <v>135</v>
      </c>
      <c r="L148" s="44"/>
      <c r="M148" s="218" t="s">
        <v>1</v>
      </c>
      <c r="N148" s="219" t="s">
        <v>45</v>
      </c>
      <c r="O148" s="91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2" t="s">
        <v>136</v>
      </c>
      <c r="AT148" s="222" t="s">
        <v>131</v>
      </c>
      <c r="AU148" s="222" t="s">
        <v>87</v>
      </c>
      <c r="AY148" s="17" t="s">
        <v>129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85</v>
      </c>
      <c r="BK148" s="223">
        <f>ROUND(I148*H148,2)</f>
        <v>0</v>
      </c>
      <c r="BL148" s="17" t="s">
        <v>136</v>
      </c>
      <c r="BM148" s="222" t="s">
        <v>165</v>
      </c>
    </row>
    <row r="149" s="13" customFormat="1">
      <c r="A149" s="13"/>
      <c r="B149" s="224"/>
      <c r="C149" s="225"/>
      <c r="D149" s="226" t="s">
        <v>138</v>
      </c>
      <c r="E149" s="225"/>
      <c r="F149" s="228" t="s">
        <v>166</v>
      </c>
      <c r="G149" s="225"/>
      <c r="H149" s="229">
        <v>51.759999999999998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138</v>
      </c>
      <c r="AU149" s="235" t="s">
        <v>87</v>
      </c>
      <c r="AV149" s="13" t="s">
        <v>87</v>
      </c>
      <c r="AW149" s="13" t="s">
        <v>4</v>
      </c>
      <c r="AX149" s="13" t="s">
        <v>85</v>
      </c>
      <c r="AY149" s="235" t="s">
        <v>129</v>
      </c>
    </row>
    <row r="150" s="2" customFormat="1" ht="22.2" customHeight="1">
      <c r="A150" s="38"/>
      <c r="B150" s="39"/>
      <c r="C150" s="211" t="s">
        <v>167</v>
      </c>
      <c r="D150" s="211" t="s">
        <v>131</v>
      </c>
      <c r="E150" s="212" t="s">
        <v>168</v>
      </c>
      <c r="F150" s="213" t="s">
        <v>169</v>
      </c>
      <c r="G150" s="214" t="s">
        <v>170</v>
      </c>
      <c r="H150" s="215">
        <v>9.3170000000000002</v>
      </c>
      <c r="I150" s="216"/>
      <c r="J150" s="217">
        <f>ROUND(I150*H150,2)</f>
        <v>0</v>
      </c>
      <c r="K150" s="213" t="s">
        <v>135</v>
      </c>
      <c r="L150" s="44"/>
      <c r="M150" s="218" t="s">
        <v>1</v>
      </c>
      <c r="N150" s="219" t="s">
        <v>45</v>
      </c>
      <c r="O150" s="91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2" t="s">
        <v>136</v>
      </c>
      <c r="AT150" s="222" t="s">
        <v>131</v>
      </c>
      <c r="AU150" s="222" t="s">
        <v>87</v>
      </c>
      <c r="AY150" s="17" t="s">
        <v>129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7" t="s">
        <v>85</v>
      </c>
      <c r="BK150" s="223">
        <f>ROUND(I150*H150,2)</f>
        <v>0</v>
      </c>
      <c r="BL150" s="17" t="s">
        <v>136</v>
      </c>
      <c r="BM150" s="222" t="s">
        <v>171</v>
      </c>
    </row>
    <row r="151" s="13" customFormat="1">
      <c r="A151" s="13"/>
      <c r="B151" s="224"/>
      <c r="C151" s="225"/>
      <c r="D151" s="226" t="s">
        <v>138</v>
      </c>
      <c r="E151" s="225"/>
      <c r="F151" s="228" t="s">
        <v>172</v>
      </c>
      <c r="G151" s="225"/>
      <c r="H151" s="229">
        <v>9.3170000000000002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138</v>
      </c>
      <c r="AU151" s="235" t="s">
        <v>87</v>
      </c>
      <c r="AV151" s="13" t="s">
        <v>87</v>
      </c>
      <c r="AW151" s="13" t="s">
        <v>4</v>
      </c>
      <c r="AX151" s="13" t="s">
        <v>85</v>
      </c>
      <c r="AY151" s="235" t="s">
        <v>129</v>
      </c>
    </row>
    <row r="152" s="2" customFormat="1" ht="19.8" customHeight="1">
      <c r="A152" s="38"/>
      <c r="B152" s="39"/>
      <c r="C152" s="211" t="s">
        <v>173</v>
      </c>
      <c r="D152" s="211" t="s">
        <v>131</v>
      </c>
      <c r="E152" s="212" t="s">
        <v>174</v>
      </c>
      <c r="F152" s="213" t="s">
        <v>175</v>
      </c>
      <c r="G152" s="214" t="s">
        <v>147</v>
      </c>
      <c r="H152" s="215">
        <v>5.1760000000000002</v>
      </c>
      <c r="I152" s="216"/>
      <c r="J152" s="217">
        <f>ROUND(I152*H152,2)</f>
        <v>0</v>
      </c>
      <c r="K152" s="213" t="s">
        <v>135</v>
      </c>
      <c r="L152" s="44"/>
      <c r="M152" s="218" t="s">
        <v>1</v>
      </c>
      <c r="N152" s="219" t="s">
        <v>45</v>
      </c>
      <c r="O152" s="91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2" t="s">
        <v>136</v>
      </c>
      <c r="AT152" s="222" t="s">
        <v>131</v>
      </c>
      <c r="AU152" s="222" t="s">
        <v>87</v>
      </c>
      <c r="AY152" s="17" t="s">
        <v>129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7" t="s">
        <v>85</v>
      </c>
      <c r="BK152" s="223">
        <f>ROUND(I152*H152,2)</f>
        <v>0</v>
      </c>
      <c r="BL152" s="17" t="s">
        <v>136</v>
      </c>
      <c r="BM152" s="222" t="s">
        <v>176</v>
      </c>
    </row>
    <row r="153" s="2" customFormat="1" ht="19.8" customHeight="1">
      <c r="A153" s="38"/>
      <c r="B153" s="39"/>
      <c r="C153" s="211" t="s">
        <v>177</v>
      </c>
      <c r="D153" s="211" t="s">
        <v>131</v>
      </c>
      <c r="E153" s="212" t="s">
        <v>178</v>
      </c>
      <c r="F153" s="213" t="s">
        <v>179</v>
      </c>
      <c r="G153" s="214" t="s">
        <v>134</v>
      </c>
      <c r="H153" s="215">
        <v>10.65</v>
      </c>
      <c r="I153" s="216"/>
      <c r="J153" s="217">
        <f>ROUND(I153*H153,2)</f>
        <v>0</v>
      </c>
      <c r="K153" s="213" t="s">
        <v>135</v>
      </c>
      <c r="L153" s="44"/>
      <c r="M153" s="218" t="s">
        <v>1</v>
      </c>
      <c r="N153" s="219" t="s">
        <v>45</v>
      </c>
      <c r="O153" s="91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136</v>
      </c>
      <c r="AT153" s="222" t="s">
        <v>131</v>
      </c>
      <c r="AU153" s="222" t="s">
        <v>87</v>
      </c>
      <c r="AY153" s="17" t="s">
        <v>129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85</v>
      </c>
      <c r="BK153" s="223">
        <f>ROUND(I153*H153,2)</f>
        <v>0</v>
      </c>
      <c r="BL153" s="17" t="s">
        <v>136</v>
      </c>
      <c r="BM153" s="222" t="s">
        <v>180</v>
      </c>
    </row>
    <row r="154" s="13" customFormat="1">
      <c r="A154" s="13"/>
      <c r="B154" s="224"/>
      <c r="C154" s="225"/>
      <c r="D154" s="226" t="s">
        <v>138</v>
      </c>
      <c r="E154" s="227" t="s">
        <v>1</v>
      </c>
      <c r="F154" s="228" t="s">
        <v>181</v>
      </c>
      <c r="G154" s="225"/>
      <c r="H154" s="229">
        <v>10.65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138</v>
      </c>
      <c r="AU154" s="235" t="s">
        <v>87</v>
      </c>
      <c r="AV154" s="13" t="s">
        <v>87</v>
      </c>
      <c r="AW154" s="13" t="s">
        <v>33</v>
      </c>
      <c r="AX154" s="13" t="s">
        <v>85</v>
      </c>
      <c r="AY154" s="235" t="s">
        <v>129</v>
      </c>
    </row>
    <row r="155" s="12" customFormat="1" ht="22.8" customHeight="1">
      <c r="A155" s="12"/>
      <c r="B155" s="195"/>
      <c r="C155" s="196"/>
      <c r="D155" s="197" t="s">
        <v>79</v>
      </c>
      <c r="E155" s="209" t="s">
        <v>87</v>
      </c>
      <c r="F155" s="209" t="s">
        <v>182</v>
      </c>
      <c r="G155" s="196"/>
      <c r="H155" s="196"/>
      <c r="I155" s="199"/>
      <c r="J155" s="210">
        <f>BK155</f>
        <v>0</v>
      </c>
      <c r="K155" s="196"/>
      <c r="L155" s="201"/>
      <c r="M155" s="202"/>
      <c r="N155" s="203"/>
      <c r="O155" s="203"/>
      <c r="P155" s="204">
        <f>SUM(P156:P167)</f>
        <v>0</v>
      </c>
      <c r="Q155" s="203"/>
      <c r="R155" s="204">
        <f>SUM(R156:R167)</f>
        <v>13.154204399999999</v>
      </c>
      <c r="S155" s="203"/>
      <c r="T155" s="205">
        <f>SUM(T156:T167)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6" t="s">
        <v>85</v>
      </c>
      <c r="AT155" s="207" t="s">
        <v>79</v>
      </c>
      <c r="AU155" s="207" t="s">
        <v>85</v>
      </c>
      <c r="AY155" s="206" t="s">
        <v>129</v>
      </c>
      <c r="BK155" s="208">
        <f>SUM(BK156:BK167)</f>
        <v>0</v>
      </c>
    </row>
    <row r="156" s="2" customFormat="1" ht="19.8" customHeight="1">
      <c r="A156" s="38"/>
      <c r="B156" s="39"/>
      <c r="C156" s="211" t="s">
        <v>183</v>
      </c>
      <c r="D156" s="211" t="s">
        <v>131</v>
      </c>
      <c r="E156" s="212" t="s">
        <v>184</v>
      </c>
      <c r="F156" s="213" t="s">
        <v>185</v>
      </c>
      <c r="G156" s="214" t="s">
        <v>147</v>
      </c>
      <c r="H156" s="215">
        <v>2.9929999999999999</v>
      </c>
      <c r="I156" s="216"/>
      <c r="J156" s="217">
        <f>ROUND(I156*H156,2)</f>
        <v>0</v>
      </c>
      <c r="K156" s="213" t="s">
        <v>135</v>
      </c>
      <c r="L156" s="44"/>
      <c r="M156" s="218" t="s">
        <v>1</v>
      </c>
      <c r="N156" s="219" t="s">
        <v>45</v>
      </c>
      <c r="O156" s="91"/>
      <c r="P156" s="220">
        <f>O156*H156</f>
        <v>0</v>
      </c>
      <c r="Q156" s="220">
        <v>2.1600000000000001</v>
      </c>
      <c r="R156" s="220">
        <f>Q156*H156</f>
        <v>6.46488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2" t="s">
        <v>136</v>
      </c>
      <c r="AT156" s="222" t="s">
        <v>131</v>
      </c>
      <c r="AU156" s="222" t="s">
        <v>87</v>
      </c>
      <c r="AY156" s="17" t="s">
        <v>129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7" t="s">
        <v>85</v>
      </c>
      <c r="BK156" s="223">
        <f>ROUND(I156*H156,2)</f>
        <v>0</v>
      </c>
      <c r="BL156" s="17" t="s">
        <v>136</v>
      </c>
      <c r="BM156" s="222" t="s">
        <v>186</v>
      </c>
    </row>
    <row r="157" s="15" customFormat="1">
      <c r="A157" s="15"/>
      <c r="B157" s="247"/>
      <c r="C157" s="248"/>
      <c r="D157" s="226" t="s">
        <v>138</v>
      </c>
      <c r="E157" s="249" t="s">
        <v>1</v>
      </c>
      <c r="F157" s="250" t="s">
        <v>187</v>
      </c>
      <c r="G157" s="248"/>
      <c r="H157" s="249" t="s">
        <v>1</v>
      </c>
      <c r="I157" s="251"/>
      <c r="J157" s="248"/>
      <c r="K157" s="248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138</v>
      </c>
      <c r="AU157" s="256" t="s">
        <v>87</v>
      </c>
      <c r="AV157" s="15" t="s">
        <v>85</v>
      </c>
      <c r="AW157" s="15" t="s">
        <v>33</v>
      </c>
      <c r="AX157" s="15" t="s">
        <v>80</v>
      </c>
      <c r="AY157" s="256" t="s">
        <v>129</v>
      </c>
    </row>
    <row r="158" s="13" customFormat="1">
      <c r="A158" s="13"/>
      <c r="B158" s="224"/>
      <c r="C158" s="225"/>
      <c r="D158" s="226" t="s">
        <v>138</v>
      </c>
      <c r="E158" s="227" t="s">
        <v>1</v>
      </c>
      <c r="F158" s="228" t="s">
        <v>188</v>
      </c>
      <c r="G158" s="225"/>
      <c r="H158" s="229">
        <v>2.48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138</v>
      </c>
      <c r="AU158" s="235" t="s">
        <v>87</v>
      </c>
      <c r="AV158" s="13" t="s">
        <v>87</v>
      </c>
      <c r="AW158" s="13" t="s">
        <v>33</v>
      </c>
      <c r="AX158" s="13" t="s">
        <v>80</v>
      </c>
      <c r="AY158" s="235" t="s">
        <v>129</v>
      </c>
    </row>
    <row r="159" s="13" customFormat="1">
      <c r="A159" s="13"/>
      <c r="B159" s="224"/>
      <c r="C159" s="225"/>
      <c r="D159" s="226" t="s">
        <v>138</v>
      </c>
      <c r="E159" s="227" t="s">
        <v>1</v>
      </c>
      <c r="F159" s="228" t="s">
        <v>189</v>
      </c>
      <c r="G159" s="225"/>
      <c r="H159" s="229">
        <v>0.51300000000000001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138</v>
      </c>
      <c r="AU159" s="235" t="s">
        <v>87</v>
      </c>
      <c r="AV159" s="13" t="s">
        <v>87</v>
      </c>
      <c r="AW159" s="13" t="s">
        <v>33</v>
      </c>
      <c r="AX159" s="13" t="s">
        <v>80</v>
      </c>
      <c r="AY159" s="235" t="s">
        <v>129</v>
      </c>
    </row>
    <row r="160" s="14" customFormat="1">
      <c r="A160" s="14"/>
      <c r="B160" s="236"/>
      <c r="C160" s="237"/>
      <c r="D160" s="226" t="s">
        <v>138</v>
      </c>
      <c r="E160" s="238" t="s">
        <v>1</v>
      </c>
      <c r="F160" s="239" t="s">
        <v>156</v>
      </c>
      <c r="G160" s="237"/>
      <c r="H160" s="240">
        <v>2.9929999999999999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138</v>
      </c>
      <c r="AU160" s="246" t="s">
        <v>87</v>
      </c>
      <c r="AV160" s="14" t="s">
        <v>136</v>
      </c>
      <c r="AW160" s="14" t="s">
        <v>33</v>
      </c>
      <c r="AX160" s="14" t="s">
        <v>85</v>
      </c>
      <c r="AY160" s="246" t="s">
        <v>129</v>
      </c>
    </row>
    <row r="161" s="2" customFormat="1" ht="19.8" customHeight="1">
      <c r="A161" s="38"/>
      <c r="B161" s="39"/>
      <c r="C161" s="211" t="s">
        <v>190</v>
      </c>
      <c r="D161" s="211" t="s">
        <v>131</v>
      </c>
      <c r="E161" s="212" t="s">
        <v>191</v>
      </c>
      <c r="F161" s="213" t="s">
        <v>192</v>
      </c>
      <c r="G161" s="214" t="s">
        <v>147</v>
      </c>
      <c r="H161" s="215">
        <v>2.6579999999999999</v>
      </c>
      <c r="I161" s="216"/>
      <c r="J161" s="217">
        <f>ROUND(I161*H161,2)</f>
        <v>0</v>
      </c>
      <c r="K161" s="213" t="s">
        <v>135</v>
      </c>
      <c r="L161" s="44"/>
      <c r="M161" s="218" t="s">
        <v>1</v>
      </c>
      <c r="N161" s="219" t="s">
        <v>45</v>
      </c>
      <c r="O161" s="91"/>
      <c r="P161" s="220">
        <f>O161*H161</f>
        <v>0</v>
      </c>
      <c r="Q161" s="220">
        <v>2.45329</v>
      </c>
      <c r="R161" s="220">
        <f>Q161*H161</f>
        <v>6.5208448199999998</v>
      </c>
      <c r="S161" s="220">
        <v>0</v>
      </c>
      <c r="T161" s="22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2" t="s">
        <v>136</v>
      </c>
      <c r="AT161" s="222" t="s">
        <v>131</v>
      </c>
      <c r="AU161" s="222" t="s">
        <v>87</v>
      </c>
      <c r="AY161" s="17" t="s">
        <v>129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85</v>
      </c>
      <c r="BK161" s="223">
        <f>ROUND(I161*H161,2)</f>
        <v>0</v>
      </c>
      <c r="BL161" s="17" t="s">
        <v>136</v>
      </c>
      <c r="BM161" s="222" t="s">
        <v>193</v>
      </c>
    </row>
    <row r="162" s="13" customFormat="1">
      <c r="A162" s="13"/>
      <c r="B162" s="224"/>
      <c r="C162" s="225"/>
      <c r="D162" s="226" t="s">
        <v>138</v>
      </c>
      <c r="E162" s="227" t="s">
        <v>1</v>
      </c>
      <c r="F162" s="228" t="s">
        <v>194</v>
      </c>
      <c r="G162" s="225"/>
      <c r="H162" s="229">
        <v>2.2730000000000001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138</v>
      </c>
      <c r="AU162" s="235" t="s">
        <v>87</v>
      </c>
      <c r="AV162" s="13" t="s">
        <v>87</v>
      </c>
      <c r="AW162" s="13" t="s">
        <v>33</v>
      </c>
      <c r="AX162" s="13" t="s">
        <v>80</v>
      </c>
      <c r="AY162" s="235" t="s">
        <v>129</v>
      </c>
    </row>
    <row r="163" s="13" customFormat="1">
      <c r="A163" s="13"/>
      <c r="B163" s="224"/>
      <c r="C163" s="225"/>
      <c r="D163" s="226" t="s">
        <v>138</v>
      </c>
      <c r="E163" s="227" t="s">
        <v>1</v>
      </c>
      <c r="F163" s="228" t="s">
        <v>195</v>
      </c>
      <c r="G163" s="225"/>
      <c r="H163" s="229">
        <v>0.14399999999999999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138</v>
      </c>
      <c r="AU163" s="235" t="s">
        <v>87</v>
      </c>
      <c r="AV163" s="13" t="s">
        <v>87</v>
      </c>
      <c r="AW163" s="13" t="s">
        <v>33</v>
      </c>
      <c r="AX163" s="13" t="s">
        <v>80</v>
      </c>
      <c r="AY163" s="235" t="s">
        <v>129</v>
      </c>
    </row>
    <row r="164" s="13" customFormat="1">
      <c r="A164" s="13"/>
      <c r="B164" s="224"/>
      <c r="C164" s="225"/>
      <c r="D164" s="226" t="s">
        <v>138</v>
      </c>
      <c r="E164" s="227" t="s">
        <v>1</v>
      </c>
      <c r="F164" s="228" t="s">
        <v>196</v>
      </c>
      <c r="G164" s="225"/>
      <c r="H164" s="229">
        <v>0.24099999999999999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138</v>
      </c>
      <c r="AU164" s="235" t="s">
        <v>87</v>
      </c>
      <c r="AV164" s="13" t="s">
        <v>87</v>
      </c>
      <c r="AW164" s="13" t="s">
        <v>33</v>
      </c>
      <c r="AX164" s="13" t="s">
        <v>80</v>
      </c>
      <c r="AY164" s="235" t="s">
        <v>129</v>
      </c>
    </row>
    <row r="165" s="14" customFormat="1">
      <c r="A165" s="14"/>
      <c r="B165" s="236"/>
      <c r="C165" s="237"/>
      <c r="D165" s="226" t="s">
        <v>138</v>
      </c>
      <c r="E165" s="238" t="s">
        <v>1</v>
      </c>
      <c r="F165" s="239" t="s">
        <v>156</v>
      </c>
      <c r="G165" s="237"/>
      <c r="H165" s="240">
        <v>2.6580000000000004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138</v>
      </c>
      <c r="AU165" s="246" t="s">
        <v>87</v>
      </c>
      <c r="AV165" s="14" t="s">
        <v>136</v>
      </c>
      <c r="AW165" s="14" t="s">
        <v>33</v>
      </c>
      <c r="AX165" s="14" t="s">
        <v>85</v>
      </c>
      <c r="AY165" s="246" t="s">
        <v>129</v>
      </c>
    </row>
    <row r="166" s="2" customFormat="1" ht="14.4" customHeight="1">
      <c r="A166" s="38"/>
      <c r="B166" s="39"/>
      <c r="C166" s="211" t="s">
        <v>197</v>
      </c>
      <c r="D166" s="211" t="s">
        <v>131</v>
      </c>
      <c r="E166" s="212" t="s">
        <v>198</v>
      </c>
      <c r="F166" s="213" t="s">
        <v>199</v>
      </c>
      <c r="G166" s="214" t="s">
        <v>170</v>
      </c>
      <c r="H166" s="215">
        <v>0.159</v>
      </c>
      <c r="I166" s="216"/>
      <c r="J166" s="217">
        <f>ROUND(I166*H166,2)</f>
        <v>0</v>
      </c>
      <c r="K166" s="213" t="s">
        <v>135</v>
      </c>
      <c r="L166" s="44"/>
      <c r="M166" s="218" t="s">
        <v>1</v>
      </c>
      <c r="N166" s="219" t="s">
        <v>45</v>
      </c>
      <c r="O166" s="91"/>
      <c r="P166" s="220">
        <f>O166*H166</f>
        <v>0</v>
      </c>
      <c r="Q166" s="220">
        <v>1.05962</v>
      </c>
      <c r="R166" s="220">
        <f>Q166*H166</f>
        <v>0.16847957999999999</v>
      </c>
      <c r="S166" s="220">
        <v>0</v>
      </c>
      <c r="T166" s="22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2" t="s">
        <v>136</v>
      </c>
      <c r="AT166" s="222" t="s">
        <v>131</v>
      </c>
      <c r="AU166" s="222" t="s">
        <v>87</v>
      </c>
      <c r="AY166" s="17" t="s">
        <v>129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85</v>
      </c>
      <c r="BK166" s="223">
        <f>ROUND(I166*H166,2)</f>
        <v>0</v>
      </c>
      <c r="BL166" s="17" t="s">
        <v>136</v>
      </c>
      <c r="BM166" s="222" t="s">
        <v>200</v>
      </c>
    </row>
    <row r="167" s="13" customFormat="1">
      <c r="A167" s="13"/>
      <c r="B167" s="224"/>
      <c r="C167" s="225"/>
      <c r="D167" s="226" t="s">
        <v>138</v>
      </c>
      <c r="E167" s="227" t="s">
        <v>1</v>
      </c>
      <c r="F167" s="228" t="s">
        <v>201</v>
      </c>
      <c r="G167" s="225"/>
      <c r="H167" s="229">
        <v>0.159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138</v>
      </c>
      <c r="AU167" s="235" t="s">
        <v>87</v>
      </c>
      <c r="AV167" s="13" t="s">
        <v>87</v>
      </c>
      <c r="AW167" s="13" t="s">
        <v>33</v>
      </c>
      <c r="AX167" s="13" t="s">
        <v>85</v>
      </c>
      <c r="AY167" s="235" t="s">
        <v>129</v>
      </c>
    </row>
    <row r="168" s="12" customFormat="1" ht="22.8" customHeight="1">
      <c r="A168" s="12"/>
      <c r="B168" s="195"/>
      <c r="C168" s="196"/>
      <c r="D168" s="197" t="s">
        <v>79</v>
      </c>
      <c r="E168" s="209" t="s">
        <v>144</v>
      </c>
      <c r="F168" s="209" t="s">
        <v>202</v>
      </c>
      <c r="G168" s="196"/>
      <c r="H168" s="196"/>
      <c r="I168" s="199"/>
      <c r="J168" s="210">
        <f>BK168</f>
        <v>0</v>
      </c>
      <c r="K168" s="196"/>
      <c r="L168" s="201"/>
      <c r="M168" s="202"/>
      <c r="N168" s="203"/>
      <c r="O168" s="203"/>
      <c r="P168" s="204">
        <f>SUM(P169:P176)</f>
        <v>0</v>
      </c>
      <c r="Q168" s="203"/>
      <c r="R168" s="204">
        <f>SUM(R169:R176)</f>
        <v>3.9908674</v>
      </c>
      <c r="S168" s="203"/>
      <c r="T168" s="205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6" t="s">
        <v>85</v>
      </c>
      <c r="AT168" s="207" t="s">
        <v>79</v>
      </c>
      <c r="AU168" s="207" t="s">
        <v>85</v>
      </c>
      <c r="AY168" s="206" t="s">
        <v>129</v>
      </c>
      <c r="BK168" s="208">
        <f>SUM(BK169:BK176)</f>
        <v>0</v>
      </c>
    </row>
    <row r="169" s="2" customFormat="1" ht="22.2" customHeight="1">
      <c r="A169" s="38"/>
      <c r="B169" s="39"/>
      <c r="C169" s="211" t="s">
        <v>203</v>
      </c>
      <c r="D169" s="211" t="s">
        <v>131</v>
      </c>
      <c r="E169" s="212" t="s">
        <v>204</v>
      </c>
      <c r="F169" s="213" t="s">
        <v>205</v>
      </c>
      <c r="G169" s="214" t="s">
        <v>134</v>
      </c>
      <c r="H169" s="215">
        <v>6.3799999999999999</v>
      </c>
      <c r="I169" s="216"/>
      <c r="J169" s="217">
        <f>ROUND(I169*H169,2)</f>
        <v>0</v>
      </c>
      <c r="K169" s="213" t="s">
        <v>135</v>
      </c>
      <c r="L169" s="44"/>
      <c r="M169" s="218" t="s">
        <v>1</v>
      </c>
      <c r="N169" s="219" t="s">
        <v>45</v>
      </c>
      <c r="O169" s="91"/>
      <c r="P169" s="220">
        <f>O169*H169</f>
        <v>0</v>
      </c>
      <c r="Q169" s="220">
        <v>0.29104000000000002</v>
      </c>
      <c r="R169" s="220">
        <f>Q169*H169</f>
        <v>1.8568352000000001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2" t="s">
        <v>136</v>
      </c>
      <c r="AT169" s="222" t="s">
        <v>131</v>
      </c>
      <c r="AU169" s="222" t="s">
        <v>87</v>
      </c>
      <c r="AY169" s="17" t="s">
        <v>129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85</v>
      </c>
      <c r="BK169" s="223">
        <f>ROUND(I169*H169,2)</f>
        <v>0</v>
      </c>
      <c r="BL169" s="17" t="s">
        <v>136</v>
      </c>
      <c r="BM169" s="222" t="s">
        <v>206</v>
      </c>
    </row>
    <row r="170" s="13" customFormat="1">
      <c r="A170" s="13"/>
      <c r="B170" s="224"/>
      <c r="C170" s="225"/>
      <c r="D170" s="226" t="s">
        <v>138</v>
      </c>
      <c r="E170" s="227" t="s">
        <v>1</v>
      </c>
      <c r="F170" s="228" t="s">
        <v>207</v>
      </c>
      <c r="G170" s="225"/>
      <c r="H170" s="229">
        <v>3.2000000000000002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138</v>
      </c>
      <c r="AU170" s="235" t="s">
        <v>87</v>
      </c>
      <c r="AV170" s="13" t="s">
        <v>87</v>
      </c>
      <c r="AW170" s="13" t="s">
        <v>33</v>
      </c>
      <c r="AX170" s="13" t="s">
        <v>80</v>
      </c>
      <c r="AY170" s="235" t="s">
        <v>129</v>
      </c>
    </row>
    <row r="171" s="13" customFormat="1">
      <c r="A171" s="13"/>
      <c r="B171" s="224"/>
      <c r="C171" s="225"/>
      <c r="D171" s="226" t="s">
        <v>138</v>
      </c>
      <c r="E171" s="227" t="s">
        <v>1</v>
      </c>
      <c r="F171" s="228" t="s">
        <v>208</v>
      </c>
      <c r="G171" s="225"/>
      <c r="H171" s="229">
        <v>2.5800000000000001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138</v>
      </c>
      <c r="AU171" s="235" t="s">
        <v>87</v>
      </c>
      <c r="AV171" s="13" t="s">
        <v>87</v>
      </c>
      <c r="AW171" s="13" t="s">
        <v>33</v>
      </c>
      <c r="AX171" s="13" t="s">
        <v>80</v>
      </c>
      <c r="AY171" s="235" t="s">
        <v>129</v>
      </c>
    </row>
    <row r="172" s="13" customFormat="1">
      <c r="A172" s="13"/>
      <c r="B172" s="224"/>
      <c r="C172" s="225"/>
      <c r="D172" s="226" t="s">
        <v>138</v>
      </c>
      <c r="E172" s="227" t="s">
        <v>1</v>
      </c>
      <c r="F172" s="228" t="s">
        <v>209</v>
      </c>
      <c r="G172" s="225"/>
      <c r="H172" s="229">
        <v>0.59999999999999998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138</v>
      </c>
      <c r="AU172" s="235" t="s">
        <v>87</v>
      </c>
      <c r="AV172" s="13" t="s">
        <v>87</v>
      </c>
      <c r="AW172" s="13" t="s">
        <v>33</v>
      </c>
      <c r="AX172" s="13" t="s">
        <v>80</v>
      </c>
      <c r="AY172" s="235" t="s">
        <v>129</v>
      </c>
    </row>
    <row r="173" s="14" customFormat="1">
      <c r="A173" s="14"/>
      <c r="B173" s="236"/>
      <c r="C173" s="237"/>
      <c r="D173" s="226" t="s">
        <v>138</v>
      </c>
      <c r="E173" s="238" t="s">
        <v>1</v>
      </c>
      <c r="F173" s="239" t="s">
        <v>156</v>
      </c>
      <c r="G173" s="237"/>
      <c r="H173" s="240">
        <v>6.3799999999999999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138</v>
      </c>
      <c r="AU173" s="246" t="s">
        <v>87</v>
      </c>
      <c r="AV173" s="14" t="s">
        <v>136</v>
      </c>
      <c r="AW173" s="14" t="s">
        <v>33</v>
      </c>
      <c r="AX173" s="14" t="s">
        <v>85</v>
      </c>
      <c r="AY173" s="246" t="s">
        <v>129</v>
      </c>
    </row>
    <row r="174" s="2" customFormat="1" ht="34.8" customHeight="1">
      <c r="A174" s="38"/>
      <c r="B174" s="39"/>
      <c r="C174" s="211" t="s">
        <v>210</v>
      </c>
      <c r="D174" s="211" t="s">
        <v>131</v>
      </c>
      <c r="E174" s="212" t="s">
        <v>211</v>
      </c>
      <c r="F174" s="213" t="s">
        <v>212</v>
      </c>
      <c r="G174" s="214" t="s">
        <v>134</v>
      </c>
      <c r="H174" s="215">
        <v>6.3799999999999999</v>
      </c>
      <c r="I174" s="216"/>
      <c r="J174" s="217">
        <f>ROUND(I174*H174,2)</f>
        <v>0</v>
      </c>
      <c r="K174" s="213" t="s">
        <v>135</v>
      </c>
      <c r="L174" s="44"/>
      <c r="M174" s="218" t="s">
        <v>1</v>
      </c>
      <c r="N174" s="219" t="s">
        <v>45</v>
      </c>
      <c r="O174" s="91"/>
      <c r="P174" s="220">
        <f>O174*H174</f>
        <v>0</v>
      </c>
      <c r="Q174" s="220">
        <v>0.25119000000000002</v>
      </c>
      <c r="R174" s="220">
        <f>Q174*H174</f>
        <v>1.6025922000000001</v>
      </c>
      <c r="S174" s="220">
        <v>0</v>
      </c>
      <c r="T174" s="22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2" t="s">
        <v>136</v>
      </c>
      <c r="AT174" s="222" t="s">
        <v>131</v>
      </c>
      <c r="AU174" s="222" t="s">
        <v>87</v>
      </c>
      <c r="AY174" s="17" t="s">
        <v>129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7" t="s">
        <v>85</v>
      </c>
      <c r="BK174" s="223">
        <f>ROUND(I174*H174,2)</f>
        <v>0</v>
      </c>
      <c r="BL174" s="17" t="s">
        <v>136</v>
      </c>
      <c r="BM174" s="222" t="s">
        <v>213</v>
      </c>
    </row>
    <row r="175" s="2" customFormat="1" ht="22.2" customHeight="1">
      <c r="A175" s="38"/>
      <c r="B175" s="39"/>
      <c r="C175" s="211" t="s">
        <v>8</v>
      </c>
      <c r="D175" s="211" t="s">
        <v>131</v>
      </c>
      <c r="E175" s="212" t="s">
        <v>214</v>
      </c>
      <c r="F175" s="213" t="s">
        <v>215</v>
      </c>
      <c r="G175" s="214" t="s">
        <v>216</v>
      </c>
      <c r="H175" s="215">
        <v>14.6</v>
      </c>
      <c r="I175" s="216"/>
      <c r="J175" s="217">
        <f>ROUND(I175*H175,2)</f>
        <v>0</v>
      </c>
      <c r="K175" s="213" t="s">
        <v>135</v>
      </c>
      <c r="L175" s="44"/>
      <c r="M175" s="218" t="s">
        <v>1</v>
      </c>
      <c r="N175" s="219" t="s">
        <v>45</v>
      </c>
      <c r="O175" s="91"/>
      <c r="P175" s="220">
        <f>O175*H175</f>
        <v>0</v>
      </c>
      <c r="Q175" s="220">
        <v>0.036400000000000002</v>
      </c>
      <c r="R175" s="220">
        <f>Q175*H175</f>
        <v>0.53144000000000002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2" t="s">
        <v>136</v>
      </c>
      <c r="AT175" s="222" t="s">
        <v>131</v>
      </c>
      <c r="AU175" s="222" t="s">
        <v>87</v>
      </c>
      <c r="AY175" s="17" t="s">
        <v>129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85</v>
      </c>
      <c r="BK175" s="223">
        <f>ROUND(I175*H175,2)</f>
        <v>0</v>
      </c>
      <c r="BL175" s="17" t="s">
        <v>136</v>
      </c>
      <c r="BM175" s="222" t="s">
        <v>217</v>
      </c>
    </row>
    <row r="176" s="13" customFormat="1">
      <c r="A176" s="13"/>
      <c r="B176" s="224"/>
      <c r="C176" s="225"/>
      <c r="D176" s="226" t="s">
        <v>138</v>
      </c>
      <c r="E176" s="227" t="s">
        <v>1</v>
      </c>
      <c r="F176" s="228" t="s">
        <v>218</v>
      </c>
      <c r="G176" s="225"/>
      <c r="H176" s="229">
        <v>14.6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138</v>
      </c>
      <c r="AU176" s="235" t="s">
        <v>87</v>
      </c>
      <c r="AV176" s="13" t="s">
        <v>87</v>
      </c>
      <c r="AW176" s="13" t="s">
        <v>33</v>
      </c>
      <c r="AX176" s="13" t="s">
        <v>85</v>
      </c>
      <c r="AY176" s="235" t="s">
        <v>129</v>
      </c>
    </row>
    <row r="177" s="12" customFormat="1" ht="22.8" customHeight="1">
      <c r="A177" s="12"/>
      <c r="B177" s="195"/>
      <c r="C177" s="196"/>
      <c r="D177" s="197" t="s">
        <v>79</v>
      </c>
      <c r="E177" s="209" t="s">
        <v>157</v>
      </c>
      <c r="F177" s="209" t="s">
        <v>219</v>
      </c>
      <c r="G177" s="196"/>
      <c r="H177" s="196"/>
      <c r="I177" s="199"/>
      <c r="J177" s="210">
        <f>BK177</f>
        <v>0</v>
      </c>
      <c r="K177" s="196"/>
      <c r="L177" s="201"/>
      <c r="M177" s="202"/>
      <c r="N177" s="203"/>
      <c r="O177" s="203"/>
      <c r="P177" s="204">
        <f>SUM(P178:P187)</f>
        <v>0</v>
      </c>
      <c r="Q177" s="203"/>
      <c r="R177" s="204">
        <f>SUM(R178:R187)</f>
        <v>2.4061020000000002</v>
      </c>
      <c r="S177" s="203"/>
      <c r="T177" s="205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6" t="s">
        <v>85</v>
      </c>
      <c r="AT177" s="207" t="s">
        <v>79</v>
      </c>
      <c r="AU177" s="207" t="s">
        <v>85</v>
      </c>
      <c r="AY177" s="206" t="s">
        <v>129</v>
      </c>
      <c r="BK177" s="208">
        <f>SUM(BK178:BK187)</f>
        <v>0</v>
      </c>
    </row>
    <row r="178" s="2" customFormat="1" ht="22.2" customHeight="1">
      <c r="A178" s="38"/>
      <c r="B178" s="39"/>
      <c r="C178" s="211" t="s">
        <v>220</v>
      </c>
      <c r="D178" s="211" t="s">
        <v>131</v>
      </c>
      <c r="E178" s="212" t="s">
        <v>221</v>
      </c>
      <c r="F178" s="213" t="s">
        <v>222</v>
      </c>
      <c r="G178" s="214" t="s">
        <v>134</v>
      </c>
      <c r="H178" s="215">
        <v>9.5419999999999998</v>
      </c>
      <c r="I178" s="216"/>
      <c r="J178" s="217">
        <f>ROUND(I178*H178,2)</f>
        <v>0</v>
      </c>
      <c r="K178" s="213" t="s">
        <v>135</v>
      </c>
      <c r="L178" s="44"/>
      <c r="M178" s="218" t="s">
        <v>1</v>
      </c>
      <c r="N178" s="219" t="s">
        <v>45</v>
      </c>
      <c r="O178" s="91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2" t="s">
        <v>136</v>
      </c>
      <c r="AT178" s="222" t="s">
        <v>131</v>
      </c>
      <c r="AU178" s="222" t="s">
        <v>87</v>
      </c>
      <c r="AY178" s="17" t="s">
        <v>129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7" t="s">
        <v>85</v>
      </c>
      <c r="BK178" s="223">
        <f>ROUND(I178*H178,2)</f>
        <v>0</v>
      </c>
      <c r="BL178" s="17" t="s">
        <v>136</v>
      </c>
      <c r="BM178" s="222" t="s">
        <v>223</v>
      </c>
    </row>
    <row r="179" s="15" customFormat="1">
      <c r="A179" s="15"/>
      <c r="B179" s="247"/>
      <c r="C179" s="248"/>
      <c r="D179" s="226" t="s">
        <v>138</v>
      </c>
      <c r="E179" s="249" t="s">
        <v>1</v>
      </c>
      <c r="F179" s="250" t="s">
        <v>187</v>
      </c>
      <c r="G179" s="248"/>
      <c r="H179" s="249" t="s">
        <v>1</v>
      </c>
      <c r="I179" s="251"/>
      <c r="J179" s="248"/>
      <c r="K179" s="248"/>
      <c r="L179" s="252"/>
      <c r="M179" s="253"/>
      <c r="N179" s="254"/>
      <c r="O179" s="254"/>
      <c r="P179" s="254"/>
      <c r="Q179" s="254"/>
      <c r="R179" s="254"/>
      <c r="S179" s="254"/>
      <c r="T179" s="25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6" t="s">
        <v>138</v>
      </c>
      <c r="AU179" s="256" t="s">
        <v>87</v>
      </c>
      <c r="AV179" s="15" t="s">
        <v>85</v>
      </c>
      <c r="AW179" s="15" t="s">
        <v>33</v>
      </c>
      <c r="AX179" s="15" t="s">
        <v>80</v>
      </c>
      <c r="AY179" s="256" t="s">
        <v>129</v>
      </c>
    </row>
    <row r="180" s="13" customFormat="1">
      <c r="A180" s="13"/>
      <c r="B180" s="224"/>
      <c r="C180" s="225"/>
      <c r="D180" s="226" t="s">
        <v>138</v>
      </c>
      <c r="E180" s="227" t="s">
        <v>1</v>
      </c>
      <c r="F180" s="228" t="s">
        <v>224</v>
      </c>
      <c r="G180" s="225"/>
      <c r="H180" s="229">
        <v>9.5419999999999998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138</v>
      </c>
      <c r="AU180" s="235" t="s">
        <v>87</v>
      </c>
      <c r="AV180" s="13" t="s">
        <v>87</v>
      </c>
      <c r="AW180" s="13" t="s">
        <v>33</v>
      </c>
      <c r="AX180" s="13" t="s">
        <v>85</v>
      </c>
      <c r="AY180" s="235" t="s">
        <v>129</v>
      </c>
    </row>
    <row r="181" s="2" customFormat="1" ht="22.2" customHeight="1">
      <c r="A181" s="38"/>
      <c r="B181" s="39"/>
      <c r="C181" s="211" t="s">
        <v>225</v>
      </c>
      <c r="D181" s="211" t="s">
        <v>131</v>
      </c>
      <c r="E181" s="212" t="s">
        <v>226</v>
      </c>
      <c r="F181" s="213" t="s">
        <v>227</v>
      </c>
      <c r="G181" s="214" t="s">
        <v>134</v>
      </c>
      <c r="H181" s="215">
        <v>2.6930000000000001</v>
      </c>
      <c r="I181" s="216"/>
      <c r="J181" s="217">
        <f>ROUND(I181*H181,2)</f>
        <v>0</v>
      </c>
      <c r="K181" s="213" t="s">
        <v>135</v>
      </c>
      <c r="L181" s="44"/>
      <c r="M181" s="218" t="s">
        <v>1</v>
      </c>
      <c r="N181" s="219" t="s">
        <v>45</v>
      </c>
      <c r="O181" s="91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2" t="s">
        <v>136</v>
      </c>
      <c r="AT181" s="222" t="s">
        <v>131</v>
      </c>
      <c r="AU181" s="222" t="s">
        <v>87</v>
      </c>
      <c r="AY181" s="17" t="s">
        <v>129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7" t="s">
        <v>85</v>
      </c>
      <c r="BK181" s="223">
        <f>ROUND(I181*H181,2)</f>
        <v>0</v>
      </c>
      <c r="BL181" s="17" t="s">
        <v>136</v>
      </c>
      <c r="BM181" s="222" t="s">
        <v>228</v>
      </c>
    </row>
    <row r="182" s="15" customFormat="1">
      <c r="A182" s="15"/>
      <c r="B182" s="247"/>
      <c r="C182" s="248"/>
      <c r="D182" s="226" t="s">
        <v>138</v>
      </c>
      <c r="E182" s="249" t="s">
        <v>1</v>
      </c>
      <c r="F182" s="250" t="s">
        <v>229</v>
      </c>
      <c r="G182" s="248"/>
      <c r="H182" s="249" t="s">
        <v>1</v>
      </c>
      <c r="I182" s="251"/>
      <c r="J182" s="248"/>
      <c r="K182" s="248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138</v>
      </c>
      <c r="AU182" s="256" t="s">
        <v>87</v>
      </c>
      <c r="AV182" s="15" t="s">
        <v>85</v>
      </c>
      <c r="AW182" s="15" t="s">
        <v>33</v>
      </c>
      <c r="AX182" s="15" t="s">
        <v>80</v>
      </c>
      <c r="AY182" s="256" t="s">
        <v>129</v>
      </c>
    </row>
    <row r="183" s="13" customFormat="1">
      <c r="A183" s="13"/>
      <c r="B183" s="224"/>
      <c r="C183" s="225"/>
      <c r="D183" s="226" t="s">
        <v>138</v>
      </c>
      <c r="E183" s="227" t="s">
        <v>1</v>
      </c>
      <c r="F183" s="228" t="s">
        <v>230</v>
      </c>
      <c r="G183" s="225"/>
      <c r="H183" s="229">
        <v>2.6930000000000001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138</v>
      </c>
      <c r="AU183" s="235" t="s">
        <v>87</v>
      </c>
      <c r="AV183" s="13" t="s">
        <v>87</v>
      </c>
      <c r="AW183" s="13" t="s">
        <v>33</v>
      </c>
      <c r="AX183" s="13" t="s">
        <v>85</v>
      </c>
      <c r="AY183" s="235" t="s">
        <v>129</v>
      </c>
    </row>
    <row r="184" s="2" customFormat="1" ht="34.8" customHeight="1">
      <c r="A184" s="38"/>
      <c r="B184" s="39"/>
      <c r="C184" s="211" t="s">
        <v>231</v>
      </c>
      <c r="D184" s="211" t="s">
        <v>131</v>
      </c>
      <c r="E184" s="212" t="s">
        <v>232</v>
      </c>
      <c r="F184" s="213" t="s">
        <v>233</v>
      </c>
      <c r="G184" s="214" t="s">
        <v>134</v>
      </c>
      <c r="H184" s="215">
        <v>11.992000000000001</v>
      </c>
      <c r="I184" s="216"/>
      <c r="J184" s="217">
        <f>ROUND(I184*H184,2)</f>
        <v>0</v>
      </c>
      <c r="K184" s="213" t="s">
        <v>135</v>
      </c>
      <c r="L184" s="44"/>
      <c r="M184" s="218" t="s">
        <v>1</v>
      </c>
      <c r="N184" s="219" t="s">
        <v>45</v>
      </c>
      <c r="O184" s="91"/>
      <c r="P184" s="220">
        <f>O184*H184</f>
        <v>0</v>
      </c>
      <c r="Q184" s="220">
        <v>0.084250000000000005</v>
      </c>
      <c r="R184" s="220">
        <f>Q184*H184</f>
        <v>1.0103260000000001</v>
      </c>
      <c r="S184" s="220">
        <v>0</v>
      </c>
      <c r="T184" s="22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2" t="s">
        <v>136</v>
      </c>
      <c r="AT184" s="222" t="s">
        <v>131</v>
      </c>
      <c r="AU184" s="222" t="s">
        <v>87</v>
      </c>
      <c r="AY184" s="17" t="s">
        <v>129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85</v>
      </c>
      <c r="BK184" s="223">
        <f>ROUND(I184*H184,2)</f>
        <v>0</v>
      </c>
      <c r="BL184" s="17" t="s">
        <v>136</v>
      </c>
      <c r="BM184" s="222" t="s">
        <v>234</v>
      </c>
    </row>
    <row r="185" s="13" customFormat="1">
      <c r="A185" s="13"/>
      <c r="B185" s="224"/>
      <c r="C185" s="225"/>
      <c r="D185" s="226" t="s">
        <v>138</v>
      </c>
      <c r="E185" s="227" t="s">
        <v>1</v>
      </c>
      <c r="F185" s="228" t="s">
        <v>235</v>
      </c>
      <c r="G185" s="225"/>
      <c r="H185" s="229">
        <v>11.992000000000001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138</v>
      </c>
      <c r="AU185" s="235" t="s">
        <v>87</v>
      </c>
      <c r="AV185" s="13" t="s">
        <v>87</v>
      </c>
      <c r="AW185" s="13" t="s">
        <v>33</v>
      </c>
      <c r="AX185" s="13" t="s">
        <v>85</v>
      </c>
      <c r="AY185" s="235" t="s">
        <v>129</v>
      </c>
    </row>
    <row r="186" s="2" customFormat="1" ht="14.4" customHeight="1">
      <c r="A186" s="38"/>
      <c r="B186" s="39"/>
      <c r="C186" s="257" t="s">
        <v>236</v>
      </c>
      <c r="D186" s="257" t="s">
        <v>237</v>
      </c>
      <c r="E186" s="258" t="s">
        <v>238</v>
      </c>
      <c r="F186" s="259" t="s">
        <v>239</v>
      </c>
      <c r="G186" s="260" t="s">
        <v>134</v>
      </c>
      <c r="H186" s="261">
        <v>12.352</v>
      </c>
      <c r="I186" s="262"/>
      <c r="J186" s="263">
        <f>ROUND(I186*H186,2)</f>
        <v>0</v>
      </c>
      <c r="K186" s="259" t="s">
        <v>135</v>
      </c>
      <c r="L186" s="264"/>
      <c r="M186" s="265" t="s">
        <v>1</v>
      </c>
      <c r="N186" s="266" t="s">
        <v>45</v>
      </c>
      <c r="O186" s="91"/>
      <c r="P186" s="220">
        <f>O186*H186</f>
        <v>0</v>
      </c>
      <c r="Q186" s="220">
        <v>0.113</v>
      </c>
      <c r="R186" s="220">
        <f>Q186*H186</f>
        <v>1.3957760000000001</v>
      </c>
      <c r="S186" s="220">
        <v>0</v>
      </c>
      <c r="T186" s="22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2" t="s">
        <v>173</v>
      </c>
      <c r="AT186" s="222" t="s">
        <v>237</v>
      </c>
      <c r="AU186" s="222" t="s">
        <v>87</v>
      </c>
      <c r="AY186" s="17" t="s">
        <v>129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85</v>
      </c>
      <c r="BK186" s="223">
        <f>ROUND(I186*H186,2)</f>
        <v>0</v>
      </c>
      <c r="BL186" s="17" t="s">
        <v>136</v>
      </c>
      <c r="BM186" s="222" t="s">
        <v>240</v>
      </c>
    </row>
    <row r="187" s="13" customFormat="1">
      <c r="A187" s="13"/>
      <c r="B187" s="224"/>
      <c r="C187" s="225"/>
      <c r="D187" s="226" t="s">
        <v>138</v>
      </c>
      <c r="E187" s="225"/>
      <c r="F187" s="228" t="s">
        <v>241</v>
      </c>
      <c r="G187" s="225"/>
      <c r="H187" s="229">
        <v>12.352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138</v>
      </c>
      <c r="AU187" s="235" t="s">
        <v>87</v>
      </c>
      <c r="AV187" s="13" t="s">
        <v>87</v>
      </c>
      <c r="AW187" s="13" t="s">
        <v>4</v>
      </c>
      <c r="AX187" s="13" t="s">
        <v>85</v>
      </c>
      <c r="AY187" s="235" t="s">
        <v>129</v>
      </c>
    </row>
    <row r="188" s="12" customFormat="1" ht="22.8" customHeight="1">
      <c r="A188" s="12"/>
      <c r="B188" s="195"/>
      <c r="C188" s="196"/>
      <c r="D188" s="197" t="s">
        <v>79</v>
      </c>
      <c r="E188" s="209" t="s">
        <v>162</v>
      </c>
      <c r="F188" s="209" t="s">
        <v>242</v>
      </c>
      <c r="G188" s="196"/>
      <c r="H188" s="196"/>
      <c r="I188" s="199"/>
      <c r="J188" s="210">
        <f>BK188</f>
        <v>0</v>
      </c>
      <c r="K188" s="196"/>
      <c r="L188" s="201"/>
      <c r="M188" s="202"/>
      <c r="N188" s="203"/>
      <c r="O188" s="203"/>
      <c r="P188" s="204">
        <f>SUM(P189:P192)</f>
        <v>0</v>
      </c>
      <c r="Q188" s="203"/>
      <c r="R188" s="204">
        <f>SUM(R189:R192)</f>
        <v>0.064307199999999995</v>
      </c>
      <c r="S188" s="203"/>
      <c r="T188" s="205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6" t="s">
        <v>85</v>
      </c>
      <c r="AT188" s="207" t="s">
        <v>79</v>
      </c>
      <c r="AU188" s="207" t="s">
        <v>85</v>
      </c>
      <c r="AY188" s="206" t="s">
        <v>129</v>
      </c>
      <c r="BK188" s="208">
        <f>SUM(BK189:BK192)</f>
        <v>0</v>
      </c>
    </row>
    <row r="189" s="2" customFormat="1" ht="14.4" customHeight="1">
      <c r="A189" s="38"/>
      <c r="B189" s="39"/>
      <c r="C189" s="211" t="s">
        <v>243</v>
      </c>
      <c r="D189" s="211" t="s">
        <v>131</v>
      </c>
      <c r="E189" s="212" t="s">
        <v>244</v>
      </c>
      <c r="F189" s="213" t="s">
        <v>245</v>
      </c>
      <c r="G189" s="214" t="s">
        <v>134</v>
      </c>
      <c r="H189" s="215">
        <v>1.8400000000000001</v>
      </c>
      <c r="I189" s="216"/>
      <c r="J189" s="217">
        <f>ROUND(I189*H189,2)</f>
        <v>0</v>
      </c>
      <c r="K189" s="213" t="s">
        <v>135</v>
      </c>
      <c r="L189" s="44"/>
      <c r="M189" s="218" t="s">
        <v>1</v>
      </c>
      <c r="N189" s="219" t="s">
        <v>45</v>
      </c>
      <c r="O189" s="91"/>
      <c r="P189" s="220">
        <f>O189*H189</f>
        <v>0</v>
      </c>
      <c r="Q189" s="220">
        <v>0.033579999999999999</v>
      </c>
      <c r="R189" s="220">
        <f>Q189*H189</f>
        <v>0.0617872</v>
      </c>
      <c r="S189" s="220">
        <v>0</v>
      </c>
      <c r="T189" s="22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2" t="s">
        <v>136</v>
      </c>
      <c r="AT189" s="222" t="s">
        <v>131</v>
      </c>
      <c r="AU189" s="222" t="s">
        <v>87</v>
      </c>
      <c r="AY189" s="17" t="s">
        <v>129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85</v>
      </c>
      <c r="BK189" s="223">
        <f>ROUND(I189*H189,2)</f>
        <v>0</v>
      </c>
      <c r="BL189" s="17" t="s">
        <v>136</v>
      </c>
      <c r="BM189" s="222" t="s">
        <v>246</v>
      </c>
    </row>
    <row r="190" s="13" customFormat="1">
      <c r="A190" s="13"/>
      <c r="B190" s="224"/>
      <c r="C190" s="225"/>
      <c r="D190" s="226" t="s">
        <v>138</v>
      </c>
      <c r="E190" s="227" t="s">
        <v>1</v>
      </c>
      <c r="F190" s="228" t="s">
        <v>247</v>
      </c>
      <c r="G190" s="225"/>
      <c r="H190" s="229">
        <v>1.8400000000000001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138</v>
      </c>
      <c r="AU190" s="235" t="s">
        <v>87</v>
      </c>
      <c r="AV190" s="13" t="s">
        <v>87</v>
      </c>
      <c r="AW190" s="13" t="s">
        <v>33</v>
      </c>
      <c r="AX190" s="13" t="s">
        <v>85</v>
      </c>
      <c r="AY190" s="235" t="s">
        <v>129</v>
      </c>
    </row>
    <row r="191" s="2" customFormat="1" ht="19.8" customHeight="1">
      <c r="A191" s="38"/>
      <c r="B191" s="39"/>
      <c r="C191" s="211" t="s">
        <v>7</v>
      </c>
      <c r="D191" s="211" t="s">
        <v>131</v>
      </c>
      <c r="E191" s="212" t="s">
        <v>248</v>
      </c>
      <c r="F191" s="213" t="s">
        <v>249</v>
      </c>
      <c r="G191" s="214" t="s">
        <v>134</v>
      </c>
      <c r="H191" s="215">
        <v>2.3999999999999999</v>
      </c>
      <c r="I191" s="216"/>
      <c r="J191" s="217">
        <f>ROUND(I191*H191,2)</f>
        <v>0</v>
      </c>
      <c r="K191" s="213" t="s">
        <v>135</v>
      </c>
      <c r="L191" s="44"/>
      <c r="M191" s="218" t="s">
        <v>1</v>
      </c>
      <c r="N191" s="219" t="s">
        <v>45</v>
      </c>
      <c r="O191" s="91"/>
      <c r="P191" s="220">
        <f>O191*H191</f>
        <v>0</v>
      </c>
      <c r="Q191" s="220">
        <v>0.0010499999999999999</v>
      </c>
      <c r="R191" s="220">
        <f>Q191*H191</f>
        <v>0.0025199999999999997</v>
      </c>
      <c r="S191" s="220">
        <v>0</v>
      </c>
      <c r="T191" s="22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2" t="s">
        <v>136</v>
      </c>
      <c r="AT191" s="222" t="s">
        <v>131</v>
      </c>
      <c r="AU191" s="222" t="s">
        <v>87</v>
      </c>
      <c r="AY191" s="17" t="s">
        <v>129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85</v>
      </c>
      <c r="BK191" s="223">
        <f>ROUND(I191*H191,2)</f>
        <v>0</v>
      </c>
      <c r="BL191" s="17" t="s">
        <v>136</v>
      </c>
      <c r="BM191" s="222" t="s">
        <v>250</v>
      </c>
    </row>
    <row r="192" s="13" customFormat="1">
      <c r="A192" s="13"/>
      <c r="B192" s="224"/>
      <c r="C192" s="225"/>
      <c r="D192" s="226" t="s">
        <v>138</v>
      </c>
      <c r="E192" s="227" t="s">
        <v>1</v>
      </c>
      <c r="F192" s="228" t="s">
        <v>251</v>
      </c>
      <c r="G192" s="225"/>
      <c r="H192" s="229">
        <v>2.3999999999999999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138</v>
      </c>
      <c r="AU192" s="235" t="s">
        <v>87</v>
      </c>
      <c r="AV192" s="13" t="s">
        <v>87</v>
      </c>
      <c r="AW192" s="13" t="s">
        <v>33</v>
      </c>
      <c r="AX192" s="13" t="s">
        <v>85</v>
      </c>
      <c r="AY192" s="235" t="s">
        <v>129</v>
      </c>
    </row>
    <row r="193" s="12" customFormat="1" ht="22.8" customHeight="1">
      <c r="A193" s="12"/>
      <c r="B193" s="195"/>
      <c r="C193" s="196"/>
      <c r="D193" s="197" t="s">
        <v>79</v>
      </c>
      <c r="E193" s="209" t="s">
        <v>177</v>
      </c>
      <c r="F193" s="209" t="s">
        <v>252</v>
      </c>
      <c r="G193" s="196"/>
      <c r="H193" s="196"/>
      <c r="I193" s="199"/>
      <c r="J193" s="210">
        <f>BK193</f>
        <v>0</v>
      </c>
      <c r="K193" s="196"/>
      <c r="L193" s="201"/>
      <c r="M193" s="202"/>
      <c r="N193" s="203"/>
      <c r="O193" s="203"/>
      <c r="P193" s="204">
        <f>SUM(P194:P208)</f>
        <v>0</v>
      </c>
      <c r="Q193" s="203"/>
      <c r="R193" s="204">
        <f>SUM(R194:R208)</f>
        <v>0.33520822</v>
      </c>
      <c r="S193" s="203"/>
      <c r="T193" s="205">
        <f>SUM(T194:T208)</f>
        <v>0.15876899999999999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6" t="s">
        <v>85</v>
      </c>
      <c r="AT193" s="207" t="s">
        <v>79</v>
      </c>
      <c r="AU193" s="207" t="s">
        <v>85</v>
      </c>
      <c r="AY193" s="206" t="s">
        <v>129</v>
      </c>
      <c r="BK193" s="208">
        <f>SUM(BK194:BK208)</f>
        <v>0</v>
      </c>
    </row>
    <row r="194" s="2" customFormat="1" ht="22.2" customHeight="1">
      <c r="A194" s="38"/>
      <c r="B194" s="39"/>
      <c r="C194" s="211" t="s">
        <v>253</v>
      </c>
      <c r="D194" s="211" t="s">
        <v>131</v>
      </c>
      <c r="E194" s="212" t="s">
        <v>254</v>
      </c>
      <c r="F194" s="213" t="s">
        <v>255</v>
      </c>
      <c r="G194" s="214" t="s">
        <v>216</v>
      </c>
      <c r="H194" s="215">
        <v>1.7949999999999999</v>
      </c>
      <c r="I194" s="216"/>
      <c r="J194" s="217">
        <f>ROUND(I194*H194,2)</f>
        <v>0</v>
      </c>
      <c r="K194" s="213" t="s">
        <v>135</v>
      </c>
      <c r="L194" s="44"/>
      <c r="M194" s="218" t="s">
        <v>1</v>
      </c>
      <c r="N194" s="219" t="s">
        <v>45</v>
      </c>
      <c r="O194" s="91"/>
      <c r="P194" s="220">
        <f>O194*H194</f>
        <v>0</v>
      </c>
      <c r="Q194" s="220">
        <v>0.1295</v>
      </c>
      <c r="R194" s="220">
        <f>Q194*H194</f>
        <v>0.23245250000000001</v>
      </c>
      <c r="S194" s="220">
        <v>0</v>
      </c>
      <c r="T194" s="22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2" t="s">
        <v>136</v>
      </c>
      <c r="AT194" s="222" t="s">
        <v>131</v>
      </c>
      <c r="AU194" s="222" t="s">
        <v>87</v>
      </c>
      <c r="AY194" s="17" t="s">
        <v>129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85</v>
      </c>
      <c r="BK194" s="223">
        <f>ROUND(I194*H194,2)</f>
        <v>0</v>
      </c>
      <c r="BL194" s="17" t="s">
        <v>136</v>
      </c>
      <c r="BM194" s="222" t="s">
        <v>256</v>
      </c>
    </row>
    <row r="195" s="13" customFormat="1">
      <c r="A195" s="13"/>
      <c r="B195" s="224"/>
      <c r="C195" s="225"/>
      <c r="D195" s="226" t="s">
        <v>138</v>
      </c>
      <c r="E195" s="227" t="s">
        <v>1</v>
      </c>
      <c r="F195" s="228" t="s">
        <v>257</v>
      </c>
      <c r="G195" s="225"/>
      <c r="H195" s="229">
        <v>1.7949999999999999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138</v>
      </c>
      <c r="AU195" s="235" t="s">
        <v>87</v>
      </c>
      <c r="AV195" s="13" t="s">
        <v>87</v>
      </c>
      <c r="AW195" s="13" t="s">
        <v>33</v>
      </c>
      <c r="AX195" s="13" t="s">
        <v>85</v>
      </c>
      <c r="AY195" s="235" t="s">
        <v>129</v>
      </c>
    </row>
    <row r="196" s="2" customFormat="1" ht="14.4" customHeight="1">
      <c r="A196" s="38"/>
      <c r="B196" s="39"/>
      <c r="C196" s="257" t="s">
        <v>258</v>
      </c>
      <c r="D196" s="257" t="s">
        <v>237</v>
      </c>
      <c r="E196" s="258" t="s">
        <v>259</v>
      </c>
      <c r="F196" s="259" t="s">
        <v>260</v>
      </c>
      <c r="G196" s="260" t="s">
        <v>216</v>
      </c>
      <c r="H196" s="261">
        <v>1.831</v>
      </c>
      <c r="I196" s="262"/>
      <c r="J196" s="263">
        <f>ROUND(I196*H196,2)</f>
        <v>0</v>
      </c>
      <c r="K196" s="259" t="s">
        <v>135</v>
      </c>
      <c r="L196" s="264"/>
      <c r="M196" s="265" t="s">
        <v>1</v>
      </c>
      <c r="N196" s="266" t="s">
        <v>45</v>
      </c>
      <c r="O196" s="91"/>
      <c r="P196" s="220">
        <f>O196*H196</f>
        <v>0</v>
      </c>
      <c r="Q196" s="220">
        <v>0.056120000000000003</v>
      </c>
      <c r="R196" s="220">
        <f>Q196*H196</f>
        <v>0.10275572000000001</v>
      </c>
      <c r="S196" s="220">
        <v>0</v>
      </c>
      <c r="T196" s="22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2" t="s">
        <v>173</v>
      </c>
      <c r="AT196" s="222" t="s">
        <v>237</v>
      </c>
      <c r="AU196" s="222" t="s">
        <v>87</v>
      </c>
      <c r="AY196" s="17" t="s">
        <v>129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85</v>
      </c>
      <c r="BK196" s="223">
        <f>ROUND(I196*H196,2)</f>
        <v>0</v>
      </c>
      <c r="BL196" s="17" t="s">
        <v>136</v>
      </c>
      <c r="BM196" s="222" t="s">
        <v>261</v>
      </c>
    </row>
    <row r="197" s="13" customFormat="1">
      <c r="A197" s="13"/>
      <c r="B197" s="224"/>
      <c r="C197" s="225"/>
      <c r="D197" s="226" t="s">
        <v>138</v>
      </c>
      <c r="E197" s="225"/>
      <c r="F197" s="228" t="s">
        <v>262</v>
      </c>
      <c r="G197" s="225"/>
      <c r="H197" s="229">
        <v>1.831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138</v>
      </c>
      <c r="AU197" s="235" t="s">
        <v>87</v>
      </c>
      <c r="AV197" s="13" t="s">
        <v>87</v>
      </c>
      <c r="AW197" s="13" t="s">
        <v>4</v>
      </c>
      <c r="AX197" s="13" t="s">
        <v>85</v>
      </c>
      <c r="AY197" s="235" t="s">
        <v>129</v>
      </c>
    </row>
    <row r="198" s="2" customFormat="1" ht="14.4" customHeight="1">
      <c r="A198" s="38"/>
      <c r="B198" s="39"/>
      <c r="C198" s="211" t="s">
        <v>263</v>
      </c>
      <c r="D198" s="211" t="s">
        <v>131</v>
      </c>
      <c r="E198" s="212" t="s">
        <v>264</v>
      </c>
      <c r="F198" s="213" t="s">
        <v>265</v>
      </c>
      <c r="G198" s="214" t="s">
        <v>266</v>
      </c>
      <c r="H198" s="215">
        <v>1</v>
      </c>
      <c r="I198" s="216"/>
      <c r="J198" s="217">
        <f>ROUND(I198*H198,2)</f>
        <v>0</v>
      </c>
      <c r="K198" s="213" t="s">
        <v>1</v>
      </c>
      <c r="L198" s="44"/>
      <c r="M198" s="218" t="s">
        <v>1</v>
      </c>
      <c r="N198" s="219" t="s">
        <v>45</v>
      </c>
      <c r="O198" s="91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2" t="s">
        <v>136</v>
      </c>
      <c r="AT198" s="222" t="s">
        <v>131</v>
      </c>
      <c r="AU198" s="222" t="s">
        <v>87</v>
      </c>
      <c r="AY198" s="17" t="s">
        <v>129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7" t="s">
        <v>85</v>
      </c>
      <c r="BK198" s="223">
        <f>ROUND(I198*H198,2)</f>
        <v>0</v>
      </c>
      <c r="BL198" s="17" t="s">
        <v>136</v>
      </c>
      <c r="BM198" s="222" t="s">
        <v>267</v>
      </c>
    </row>
    <row r="199" s="2" customFormat="1" ht="14.4" customHeight="1">
      <c r="A199" s="38"/>
      <c r="B199" s="39"/>
      <c r="C199" s="211" t="s">
        <v>268</v>
      </c>
      <c r="D199" s="211" t="s">
        <v>131</v>
      </c>
      <c r="E199" s="212" t="s">
        <v>269</v>
      </c>
      <c r="F199" s="213" t="s">
        <v>270</v>
      </c>
      <c r="G199" s="214" t="s">
        <v>266</v>
      </c>
      <c r="H199" s="215">
        <v>1</v>
      </c>
      <c r="I199" s="216"/>
      <c r="J199" s="217">
        <f>ROUND(I199*H199,2)</f>
        <v>0</v>
      </c>
      <c r="K199" s="213" t="s">
        <v>1</v>
      </c>
      <c r="L199" s="44"/>
      <c r="M199" s="218" t="s">
        <v>1</v>
      </c>
      <c r="N199" s="219" t="s">
        <v>45</v>
      </c>
      <c r="O199" s="91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2" t="s">
        <v>136</v>
      </c>
      <c r="AT199" s="222" t="s">
        <v>131</v>
      </c>
      <c r="AU199" s="222" t="s">
        <v>87</v>
      </c>
      <c r="AY199" s="17" t="s">
        <v>129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85</v>
      </c>
      <c r="BK199" s="223">
        <f>ROUND(I199*H199,2)</f>
        <v>0</v>
      </c>
      <c r="BL199" s="17" t="s">
        <v>136</v>
      </c>
      <c r="BM199" s="222" t="s">
        <v>271</v>
      </c>
    </row>
    <row r="200" s="2" customFormat="1" ht="14.4" customHeight="1">
      <c r="A200" s="38"/>
      <c r="B200" s="39"/>
      <c r="C200" s="211" t="s">
        <v>272</v>
      </c>
      <c r="D200" s="211" t="s">
        <v>131</v>
      </c>
      <c r="E200" s="212" t="s">
        <v>273</v>
      </c>
      <c r="F200" s="213" t="s">
        <v>274</v>
      </c>
      <c r="G200" s="214" t="s">
        <v>266</v>
      </c>
      <c r="H200" s="215">
        <v>1</v>
      </c>
      <c r="I200" s="216"/>
      <c r="J200" s="217">
        <f>ROUND(I200*H200,2)</f>
        <v>0</v>
      </c>
      <c r="K200" s="213" t="s">
        <v>1</v>
      </c>
      <c r="L200" s="44"/>
      <c r="M200" s="218" t="s">
        <v>1</v>
      </c>
      <c r="N200" s="219" t="s">
        <v>45</v>
      </c>
      <c r="O200" s="91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2" t="s">
        <v>136</v>
      </c>
      <c r="AT200" s="222" t="s">
        <v>131</v>
      </c>
      <c r="AU200" s="222" t="s">
        <v>87</v>
      </c>
      <c r="AY200" s="17" t="s">
        <v>129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7" t="s">
        <v>85</v>
      </c>
      <c r="BK200" s="223">
        <f>ROUND(I200*H200,2)</f>
        <v>0</v>
      </c>
      <c r="BL200" s="17" t="s">
        <v>136</v>
      </c>
      <c r="BM200" s="222" t="s">
        <v>275</v>
      </c>
    </row>
    <row r="201" s="2" customFormat="1" ht="14.4" customHeight="1">
      <c r="A201" s="38"/>
      <c r="B201" s="39"/>
      <c r="C201" s="211" t="s">
        <v>276</v>
      </c>
      <c r="D201" s="211" t="s">
        <v>131</v>
      </c>
      <c r="E201" s="212" t="s">
        <v>277</v>
      </c>
      <c r="F201" s="213" t="s">
        <v>278</v>
      </c>
      <c r="G201" s="214" t="s">
        <v>266</v>
      </c>
      <c r="H201" s="215">
        <v>1</v>
      </c>
      <c r="I201" s="216"/>
      <c r="J201" s="217">
        <f>ROUND(I201*H201,2)</f>
        <v>0</v>
      </c>
      <c r="K201" s="213" t="s">
        <v>1</v>
      </c>
      <c r="L201" s="44"/>
      <c r="M201" s="218" t="s">
        <v>1</v>
      </c>
      <c r="N201" s="219" t="s">
        <v>45</v>
      </c>
      <c r="O201" s="91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2" t="s">
        <v>136</v>
      </c>
      <c r="AT201" s="222" t="s">
        <v>131</v>
      </c>
      <c r="AU201" s="222" t="s">
        <v>87</v>
      </c>
      <c r="AY201" s="17" t="s">
        <v>129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7" t="s">
        <v>85</v>
      </c>
      <c r="BK201" s="223">
        <f>ROUND(I201*H201,2)</f>
        <v>0</v>
      </c>
      <c r="BL201" s="17" t="s">
        <v>136</v>
      </c>
      <c r="BM201" s="222" t="s">
        <v>279</v>
      </c>
    </row>
    <row r="202" s="2" customFormat="1" ht="14.4" customHeight="1">
      <c r="A202" s="38"/>
      <c r="B202" s="39"/>
      <c r="C202" s="211" t="s">
        <v>280</v>
      </c>
      <c r="D202" s="211" t="s">
        <v>131</v>
      </c>
      <c r="E202" s="212" t="s">
        <v>281</v>
      </c>
      <c r="F202" s="213" t="s">
        <v>282</v>
      </c>
      <c r="G202" s="214" t="s">
        <v>266</v>
      </c>
      <c r="H202" s="215">
        <v>1</v>
      </c>
      <c r="I202" s="216"/>
      <c r="J202" s="217">
        <f>ROUND(I202*H202,2)</f>
        <v>0</v>
      </c>
      <c r="K202" s="213" t="s">
        <v>1</v>
      </c>
      <c r="L202" s="44"/>
      <c r="M202" s="218" t="s">
        <v>1</v>
      </c>
      <c r="N202" s="219" t="s">
        <v>45</v>
      </c>
      <c r="O202" s="91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2" t="s">
        <v>136</v>
      </c>
      <c r="AT202" s="222" t="s">
        <v>131</v>
      </c>
      <c r="AU202" s="222" t="s">
        <v>87</v>
      </c>
      <c r="AY202" s="17" t="s">
        <v>129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7" t="s">
        <v>85</v>
      </c>
      <c r="BK202" s="223">
        <f>ROUND(I202*H202,2)</f>
        <v>0</v>
      </c>
      <c r="BL202" s="17" t="s">
        <v>136</v>
      </c>
      <c r="BM202" s="222" t="s">
        <v>283</v>
      </c>
    </row>
    <row r="203" s="2" customFormat="1" ht="22.2" customHeight="1">
      <c r="A203" s="38"/>
      <c r="B203" s="39"/>
      <c r="C203" s="211" t="s">
        <v>284</v>
      </c>
      <c r="D203" s="211" t="s">
        <v>131</v>
      </c>
      <c r="E203" s="212" t="s">
        <v>285</v>
      </c>
      <c r="F203" s="213" t="s">
        <v>286</v>
      </c>
      <c r="G203" s="214" t="s">
        <v>134</v>
      </c>
      <c r="H203" s="215">
        <v>300</v>
      </c>
      <c r="I203" s="216"/>
      <c r="J203" s="217">
        <f>ROUND(I203*H203,2)</f>
        <v>0</v>
      </c>
      <c r="K203" s="213" t="s">
        <v>135</v>
      </c>
      <c r="L203" s="44"/>
      <c r="M203" s="218" t="s">
        <v>1</v>
      </c>
      <c r="N203" s="219" t="s">
        <v>45</v>
      </c>
      <c r="O203" s="91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2" t="s">
        <v>136</v>
      </c>
      <c r="AT203" s="222" t="s">
        <v>131</v>
      </c>
      <c r="AU203" s="222" t="s">
        <v>87</v>
      </c>
      <c r="AY203" s="17" t="s">
        <v>129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85</v>
      </c>
      <c r="BK203" s="223">
        <f>ROUND(I203*H203,2)</f>
        <v>0</v>
      </c>
      <c r="BL203" s="17" t="s">
        <v>136</v>
      </c>
      <c r="BM203" s="222" t="s">
        <v>287</v>
      </c>
    </row>
    <row r="204" s="2" customFormat="1" ht="22.2" customHeight="1">
      <c r="A204" s="38"/>
      <c r="B204" s="39"/>
      <c r="C204" s="211" t="s">
        <v>288</v>
      </c>
      <c r="D204" s="211" t="s">
        <v>131</v>
      </c>
      <c r="E204" s="212" t="s">
        <v>289</v>
      </c>
      <c r="F204" s="213" t="s">
        <v>290</v>
      </c>
      <c r="G204" s="214" t="s">
        <v>134</v>
      </c>
      <c r="H204" s="215">
        <v>9000</v>
      </c>
      <c r="I204" s="216"/>
      <c r="J204" s="217">
        <f>ROUND(I204*H204,2)</f>
        <v>0</v>
      </c>
      <c r="K204" s="213" t="s">
        <v>135</v>
      </c>
      <c r="L204" s="44"/>
      <c r="M204" s="218" t="s">
        <v>1</v>
      </c>
      <c r="N204" s="219" t="s">
        <v>45</v>
      </c>
      <c r="O204" s="91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2" t="s">
        <v>136</v>
      </c>
      <c r="AT204" s="222" t="s">
        <v>131</v>
      </c>
      <c r="AU204" s="222" t="s">
        <v>87</v>
      </c>
      <c r="AY204" s="17" t="s">
        <v>129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85</v>
      </c>
      <c r="BK204" s="223">
        <f>ROUND(I204*H204,2)</f>
        <v>0</v>
      </c>
      <c r="BL204" s="17" t="s">
        <v>136</v>
      </c>
      <c r="BM204" s="222" t="s">
        <v>291</v>
      </c>
    </row>
    <row r="205" s="13" customFormat="1">
      <c r="A205" s="13"/>
      <c r="B205" s="224"/>
      <c r="C205" s="225"/>
      <c r="D205" s="226" t="s">
        <v>138</v>
      </c>
      <c r="E205" s="225"/>
      <c r="F205" s="228" t="s">
        <v>292</v>
      </c>
      <c r="G205" s="225"/>
      <c r="H205" s="229">
        <v>9000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138</v>
      </c>
      <c r="AU205" s="235" t="s">
        <v>87</v>
      </c>
      <c r="AV205" s="13" t="s">
        <v>87</v>
      </c>
      <c r="AW205" s="13" t="s">
        <v>4</v>
      </c>
      <c r="AX205" s="13" t="s">
        <v>85</v>
      </c>
      <c r="AY205" s="235" t="s">
        <v>129</v>
      </c>
    </row>
    <row r="206" s="2" customFormat="1" ht="22.2" customHeight="1">
      <c r="A206" s="38"/>
      <c r="B206" s="39"/>
      <c r="C206" s="211" t="s">
        <v>293</v>
      </c>
      <c r="D206" s="211" t="s">
        <v>131</v>
      </c>
      <c r="E206" s="212" t="s">
        <v>294</v>
      </c>
      <c r="F206" s="213" t="s">
        <v>295</v>
      </c>
      <c r="G206" s="214" t="s">
        <v>134</v>
      </c>
      <c r="H206" s="215">
        <v>300</v>
      </c>
      <c r="I206" s="216"/>
      <c r="J206" s="217">
        <f>ROUND(I206*H206,2)</f>
        <v>0</v>
      </c>
      <c r="K206" s="213" t="s">
        <v>135</v>
      </c>
      <c r="L206" s="44"/>
      <c r="M206" s="218" t="s">
        <v>1</v>
      </c>
      <c r="N206" s="219" t="s">
        <v>45</v>
      </c>
      <c r="O206" s="91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2" t="s">
        <v>136</v>
      </c>
      <c r="AT206" s="222" t="s">
        <v>131</v>
      </c>
      <c r="AU206" s="222" t="s">
        <v>87</v>
      </c>
      <c r="AY206" s="17" t="s">
        <v>129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7" t="s">
        <v>85</v>
      </c>
      <c r="BK206" s="223">
        <f>ROUND(I206*H206,2)</f>
        <v>0</v>
      </c>
      <c r="BL206" s="17" t="s">
        <v>136</v>
      </c>
      <c r="BM206" s="222" t="s">
        <v>296</v>
      </c>
    </row>
    <row r="207" s="2" customFormat="1" ht="19.8" customHeight="1">
      <c r="A207" s="38"/>
      <c r="B207" s="39"/>
      <c r="C207" s="211" t="s">
        <v>297</v>
      </c>
      <c r="D207" s="211" t="s">
        <v>131</v>
      </c>
      <c r="E207" s="212" t="s">
        <v>298</v>
      </c>
      <c r="F207" s="213" t="s">
        <v>299</v>
      </c>
      <c r="G207" s="214" t="s">
        <v>134</v>
      </c>
      <c r="H207" s="215">
        <v>2.6909999999999998</v>
      </c>
      <c r="I207" s="216"/>
      <c r="J207" s="217">
        <f>ROUND(I207*H207,2)</f>
        <v>0</v>
      </c>
      <c r="K207" s="213" t="s">
        <v>135</v>
      </c>
      <c r="L207" s="44"/>
      <c r="M207" s="218" t="s">
        <v>1</v>
      </c>
      <c r="N207" s="219" t="s">
        <v>45</v>
      </c>
      <c r="O207" s="91"/>
      <c r="P207" s="220">
        <f>O207*H207</f>
        <v>0</v>
      </c>
      <c r="Q207" s="220">
        <v>0</v>
      </c>
      <c r="R207" s="220">
        <f>Q207*H207</f>
        <v>0</v>
      </c>
      <c r="S207" s="220">
        <v>0.058999999999999997</v>
      </c>
      <c r="T207" s="221">
        <f>S207*H207</f>
        <v>0.15876899999999999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2" t="s">
        <v>136</v>
      </c>
      <c r="AT207" s="222" t="s">
        <v>131</v>
      </c>
      <c r="AU207" s="222" t="s">
        <v>87</v>
      </c>
      <c r="AY207" s="17" t="s">
        <v>129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85</v>
      </c>
      <c r="BK207" s="223">
        <f>ROUND(I207*H207,2)</f>
        <v>0</v>
      </c>
      <c r="BL207" s="17" t="s">
        <v>136</v>
      </c>
      <c r="BM207" s="222" t="s">
        <v>300</v>
      </c>
    </row>
    <row r="208" s="13" customFormat="1">
      <c r="A208" s="13"/>
      <c r="B208" s="224"/>
      <c r="C208" s="225"/>
      <c r="D208" s="226" t="s">
        <v>138</v>
      </c>
      <c r="E208" s="227" t="s">
        <v>1</v>
      </c>
      <c r="F208" s="228" t="s">
        <v>301</v>
      </c>
      <c r="G208" s="225"/>
      <c r="H208" s="229">
        <v>2.6909999999999998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138</v>
      </c>
      <c r="AU208" s="235" t="s">
        <v>87</v>
      </c>
      <c r="AV208" s="13" t="s">
        <v>87</v>
      </c>
      <c r="AW208" s="13" t="s">
        <v>33</v>
      </c>
      <c r="AX208" s="13" t="s">
        <v>85</v>
      </c>
      <c r="AY208" s="235" t="s">
        <v>129</v>
      </c>
    </row>
    <row r="209" s="12" customFormat="1" ht="22.8" customHeight="1">
      <c r="A209" s="12"/>
      <c r="B209" s="195"/>
      <c r="C209" s="196"/>
      <c r="D209" s="197" t="s">
        <v>79</v>
      </c>
      <c r="E209" s="209" t="s">
        <v>302</v>
      </c>
      <c r="F209" s="209" t="s">
        <v>303</v>
      </c>
      <c r="G209" s="196"/>
      <c r="H209" s="196"/>
      <c r="I209" s="199"/>
      <c r="J209" s="210">
        <f>BK209</f>
        <v>0</v>
      </c>
      <c r="K209" s="196"/>
      <c r="L209" s="201"/>
      <c r="M209" s="202"/>
      <c r="N209" s="203"/>
      <c r="O209" s="203"/>
      <c r="P209" s="204">
        <f>SUM(P210:P213)</f>
        <v>0</v>
      </c>
      <c r="Q209" s="203"/>
      <c r="R209" s="204">
        <f>SUM(R210:R213)</f>
        <v>0</v>
      </c>
      <c r="S209" s="203"/>
      <c r="T209" s="205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6" t="s">
        <v>85</v>
      </c>
      <c r="AT209" s="207" t="s">
        <v>79</v>
      </c>
      <c r="AU209" s="207" t="s">
        <v>85</v>
      </c>
      <c r="AY209" s="206" t="s">
        <v>129</v>
      </c>
      <c r="BK209" s="208">
        <f>SUM(BK210:BK213)</f>
        <v>0</v>
      </c>
    </row>
    <row r="210" s="2" customFormat="1" ht="19.8" customHeight="1">
      <c r="A210" s="38"/>
      <c r="B210" s="39"/>
      <c r="C210" s="211" t="s">
        <v>304</v>
      </c>
      <c r="D210" s="211" t="s">
        <v>131</v>
      </c>
      <c r="E210" s="212" t="s">
        <v>305</v>
      </c>
      <c r="F210" s="213" t="s">
        <v>306</v>
      </c>
      <c r="G210" s="214" t="s">
        <v>170</v>
      </c>
      <c r="H210" s="215">
        <v>1.5600000000000001</v>
      </c>
      <c r="I210" s="216"/>
      <c r="J210" s="217">
        <f>ROUND(I210*H210,2)</f>
        <v>0</v>
      </c>
      <c r="K210" s="213" t="s">
        <v>135</v>
      </c>
      <c r="L210" s="44"/>
      <c r="M210" s="218" t="s">
        <v>1</v>
      </c>
      <c r="N210" s="219" t="s">
        <v>45</v>
      </c>
      <c r="O210" s="91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2" t="s">
        <v>136</v>
      </c>
      <c r="AT210" s="222" t="s">
        <v>131</v>
      </c>
      <c r="AU210" s="222" t="s">
        <v>87</v>
      </c>
      <c r="AY210" s="17" t="s">
        <v>129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7" t="s">
        <v>85</v>
      </c>
      <c r="BK210" s="223">
        <f>ROUND(I210*H210,2)</f>
        <v>0</v>
      </c>
      <c r="BL210" s="17" t="s">
        <v>136</v>
      </c>
      <c r="BM210" s="222" t="s">
        <v>307</v>
      </c>
    </row>
    <row r="211" s="2" customFormat="1" ht="22.2" customHeight="1">
      <c r="A211" s="38"/>
      <c r="B211" s="39"/>
      <c r="C211" s="211" t="s">
        <v>308</v>
      </c>
      <c r="D211" s="211" t="s">
        <v>131</v>
      </c>
      <c r="E211" s="212" t="s">
        <v>309</v>
      </c>
      <c r="F211" s="213" t="s">
        <v>310</v>
      </c>
      <c r="G211" s="214" t="s">
        <v>170</v>
      </c>
      <c r="H211" s="215">
        <v>29.640000000000001</v>
      </c>
      <c r="I211" s="216"/>
      <c r="J211" s="217">
        <f>ROUND(I211*H211,2)</f>
        <v>0</v>
      </c>
      <c r="K211" s="213" t="s">
        <v>135</v>
      </c>
      <c r="L211" s="44"/>
      <c r="M211" s="218" t="s">
        <v>1</v>
      </c>
      <c r="N211" s="219" t="s">
        <v>45</v>
      </c>
      <c r="O211" s="91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2" t="s">
        <v>136</v>
      </c>
      <c r="AT211" s="222" t="s">
        <v>131</v>
      </c>
      <c r="AU211" s="222" t="s">
        <v>87</v>
      </c>
      <c r="AY211" s="17" t="s">
        <v>129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85</v>
      </c>
      <c r="BK211" s="223">
        <f>ROUND(I211*H211,2)</f>
        <v>0</v>
      </c>
      <c r="BL211" s="17" t="s">
        <v>136</v>
      </c>
      <c r="BM211" s="222" t="s">
        <v>311</v>
      </c>
    </row>
    <row r="212" s="13" customFormat="1">
      <c r="A212" s="13"/>
      <c r="B212" s="224"/>
      <c r="C212" s="225"/>
      <c r="D212" s="226" t="s">
        <v>138</v>
      </c>
      <c r="E212" s="225"/>
      <c r="F212" s="228" t="s">
        <v>312</v>
      </c>
      <c r="G212" s="225"/>
      <c r="H212" s="229">
        <v>29.640000000000001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138</v>
      </c>
      <c r="AU212" s="235" t="s">
        <v>87</v>
      </c>
      <c r="AV212" s="13" t="s">
        <v>87</v>
      </c>
      <c r="AW212" s="13" t="s">
        <v>4</v>
      </c>
      <c r="AX212" s="13" t="s">
        <v>85</v>
      </c>
      <c r="AY212" s="235" t="s">
        <v>129</v>
      </c>
    </row>
    <row r="213" s="2" customFormat="1" ht="22.2" customHeight="1">
      <c r="A213" s="38"/>
      <c r="B213" s="39"/>
      <c r="C213" s="211" t="s">
        <v>313</v>
      </c>
      <c r="D213" s="211" t="s">
        <v>131</v>
      </c>
      <c r="E213" s="212" t="s">
        <v>314</v>
      </c>
      <c r="F213" s="213" t="s">
        <v>315</v>
      </c>
      <c r="G213" s="214" t="s">
        <v>170</v>
      </c>
      <c r="H213" s="215">
        <v>1.4019999999999999</v>
      </c>
      <c r="I213" s="216"/>
      <c r="J213" s="217">
        <f>ROUND(I213*H213,2)</f>
        <v>0</v>
      </c>
      <c r="K213" s="213" t="s">
        <v>135</v>
      </c>
      <c r="L213" s="44"/>
      <c r="M213" s="218" t="s">
        <v>1</v>
      </c>
      <c r="N213" s="219" t="s">
        <v>45</v>
      </c>
      <c r="O213" s="91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2" t="s">
        <v>136</v>
      </c>
      <c r="AT213" s="222" t="s">
        <v>131</v>
      </c>
      <c r="AU213" s="222" t="s">
        <v>87</v>
      </c>
      <c r="AY213" s="17" t="s">
        <v>129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85</v>
      </c>
      <c r="BK213" s="223">
        <f>ROUND(I213*H213,2)</f>
        <v>0</v>
      </c>
      <c r="BL213" s="17" t="s">
        <v>136</v>
      </c>
      <c r="BM213" s="222" t="s">
        <v>316</v>
      </c>
    </row>
    <row r="214" s="12" customFormat="1" ht="22.8" customHeight="1">
      <c r="A214" s="12"/>
      <c r="B214" s="195"/>
      <c r="C214" s="196"/>
      <c r="D214" s="197" t="s">
        <v>79</v>
      </c>
      <c r="E214" s="209" t="s">
        <v>317</v>
      </c>
      <c r="F214" s="209" t="s">
        <v>318</v>
      </c>
      <c r="G214" s="196"/>
      <c r="H214" s="196"/>
      <c r="I214" s="199"/>
      <c r="J214" s="210">
        <f>BK214</f>
        <v>0</v>
      </c>
      <c r="K214" s="196"/>
      <c r="L214" s="201"/>
      <c r="M214" s="202"/>
      <c r="N214" s="203"/>
      <c r="O214" s="203"/>
      <c r="P214" s="204">
        <f>P215</f>
        <v>0</v>
      </c>
      <c r="Q214" s="203"/>
      <c r="R214" s="204">
        <f>R215</f>
        <v>0</v>
      </c>
      <c r="S214" s="203"/>
      <c r="T214" s="205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85</v>
      </c>
      <c r="AT214" s="207" t="s">
        <v>79</v>
      </c>
      <c r="AU214" s="207" t="s">
        <v>85</v>
      </c>
      <c r="AY214" s="206" t="s">
        <v>129</v>
      </c>
      <c r="BK214" s="208">
        <f>BK215</f>
        <v>0</v>
      </c>
    </row>
    <row r="215" s="2" customFormat="1" ht="22.2" customHeight="1">
      <c r="A215" s="38"/>
      <c r="B215" s="39"/>
      <c r="C215" s="211" t="s">
        <v>319</v>
      </c>
      <c r="D215" s="211" t="s">
        <v>131</v>
      </c>
      <c r="E215" s="212" t="s">
        <v>320</v>
      </c>
      <c r="F215" s="213" t="s">
        <v>321</v>
      </c>
      <c r="G215" s="214" t="s">
        <v>170</v>
      </c>
      <c r="H215" s="215">
        <v>19.951000000000001</v>
      </c>
      <c r="I215" s="216"/>
      <c r="J215" s="217">
        <f>ROUND(I215*H215,2)</f>
        <v>0</v>
      </c>
      <c r="K215" s="213" t="s">
        <v>135</v>
      </c>
      <c r="L215" s="44"/>
      <c r="M215" s="218" t="s">
        <v>1</v>
      </c>
      <c r="N215" s="219" t="s">
        <v>45</v>
      </c>
      <c r="O215" s="91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2" t="s">
        <v>136</v>
      </c>
      <c r="AT215" s="222" t="s">
        <v>131</v>
      </c>
      <c r="AU215" s="222" t="s">
        <v>87</v>
      </c>
      <c r="AY215" s="17" t="s">
        <v>129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85</v>
      </c>
      <c r="BK215" s="223">
        <f>ROUND(I215*H215,2)</f>
        <v>0</v>
      </c>
      <c r="BL215" s="17" t="s">
        <v>136</v>
      </c>
      <c r="BM215" s="222" t="s">
        <v>322</v>
      </c>
    </row>
    <row r="216" s="12" customFormat="1" ht="25.92" customHeight="1">
      <c r="A216" s="12"/>
      <c r="B216" s="195"/>
      <c r="C216" s="196"/>
      <c r="D216" s="197" t="s">
        <v>79</v>
      </c>
      <c r="E216" s="198" t="s">
        <v>323</v>
      </c>
      <c r="F216" s="198" t="s">
        <v>324</v>
      </c>
      <c r="G216" s="196"/>
      <c r="H216" s="196"/>
      <c r="I216" s="199"/>
      <c r="J216" s="200">
        <f>BK216</f>
        <v>0</v>
      </c>
      <c r="K216" s="196"/>
      <c r="L216" s="201"/>
      <c r="M216" s="202"/>
      <c r="N216" s="203"/>
      <c r="O216" s="203"/>
      <c r="P216" s="204">
        <f>P217+P229+P238+P242+P256+P264</f>
        <v>0</v>
      </c>
      <c r="Q216" s="203"/>
      <c r="R216" s="204">
        <f>R217+R229+R238+R242+R256+R264</f>
        <v>0.34633658999999994</v>
      </c>
      <c r="S216" s="203"/>
      <c r="T216" s="205">
        <f>T217+T229+T238+T242+T256+T264</f>
        <v>0.028709999999999996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87</v>
      </c>
      <c r="AT216" s="207" t="s">
        <v>79</v>
      </c>
      <c r="AU216" s="207" t="s">
        <v>80</v>
      </c>
      <c r="AY216" s="206" t="s">
        <v>129</v>
      </c>
      <c r="BK216" s="208">
        <f>BK217+BK229+BK238+BK242+BK256+BK264</f>
        <v>0</v>
      </c>
    </row>
    <row r="217" s="12" customFormat="1" ht="22.8" customHeight="1">
      <c r="A217" s="12"/>
      <c r="B217" s="195"/>
      <c r="C217" s="196"/>
      <c r="D217" s="197" t="s">
        <v>79</v>
      </c>
      <c r="E217" s="209" t="s">
        <v>325</v>
      </c>
      <c r="F217" s="209" t="s">
        <v>326</v>
      </c>
      <c r="G217" s="196"/>
      <c r="H217" s="196"/>
      <c r="I217" s="199"/>
      <c r="J217" s="210">
        <f>BK217</f>
        <v>0</v>
      </c>
      <c r="K217" s="196"/>
      <c r="L217" s="201"/>
      <c r="M217" s="202"/>
      <c r="N217" s="203"/>
      <c r="O217" s="203"/>
      <c r="P217" s="204">
        <f>SUM(P218:P228)</f>
        <v>0</v>
      </c>
      <c r="Q217" s="203"/>
      <c r="R217" s="204">
        <f>SUM(R218:R228)</f>
        <v>0.035703260000000001</v>
      </c>
      <c r="S217" s="203"/>
      <c r="T217" s="205">
        <f>SUM(T218:T228)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6" t="s">
        <v>87</v>
      </c>
      <c r="AT217" s="207" t="s">
        <v>79</v>
      </c>
      <c r="AU217" s="207" t="s">
        <v>85</v>
      </c>
      <c r="AY217" s="206" t="s">
        <v>129</v>
      </c>
      <c r="BK217" s="208">
        <f>SUM(BK218:BK228)</f>
        <v>0</v>
      </c>
    </row>
    <row r="218" s="2" customFormat="1" ht="22.2" customHeight="1">
      <c r="A218" s="38"/>
      <c r="B218" s="39"/>
      <c r="C218" s="211" t="s">
        <v>327</v>
      </c>
      <c r="D218" s="211" t="s">
        <v>131</v>
      </c>
      <c r="E218" s="212" t="s">
        <v>328</v>
      </c>
      <c r="F218" s="213" t="s">
        <v>329</v>
      </c>
      <c r="G218" s="214" t="s">
        <v>134</v>
      </c>
      <c r="H218" s="215">
        <v>5.5999999999999996</v>
      </c>
      <c r="I218" s="216"/>
      <c r="J218" s="217">
        <f>ROUND(I218*H218,2)</f>
        <v>0</v>
      </c>
      <c r="K218" s="213" t="s">
        <v>135</v>
      </c>
      <c r="L218" s="44"/>
      <c r="M218" s="218" t="s">
        <v>1</v>
      </c>
      <c r="N218" s="219" t="s">
        <v>45</v>
      </c>
      <c r="O218" s="91"/>
      <c r="P218" s="220">
        <f>O218*H218</f>
        <v>0</v>
      </c>
      <c r="Q218" s="220">
        <v>0.00075000000000000002</v>
      </c>
      <c r="R218" s="220">
        <f>Q218*H218</f>
        <v>0.0041999999999999997</v>
      </c>
      <c r="S218" s="220">
        <v>0</v>
      </c>
      <c r="T218" s="22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2" t="s">
        <v>220</v>
      </c>
      <c r="AT218" s="222" t="s">
        <v>131</v>
      </c>
      <c r="AU218" s="222" t="s">
        <v>87</v>
      </c>
      <c r="AY218" s="17" t="s">
        <v>129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7" t="s">
        <v>85</v>
      </c>
      <c r="BK218" s="223">
        <f>ROUND(I218*H218,2)</f>
        <v>0</v>
      </c>
      <c r="BL218" s="17" t="s">
        <v>220</v>
      </c>
      <c r="BM218" s="222" t="s">
        <v>330</v>
      </c>
    </row>
    <row r="219" s="13" customFormat="1">
      <c r="A219" s="13"/>
      <c r="B219" s="224"/>
      <c r="C219" s="225"/>
      <c r="D219" s="226" t="s">
        <v>138</v>
      </c>
      <c r="E219" s="227" t="s">
        <v>1</v>
      </c>
      <c r="F219" s="228" t="s">
        <v>331</v>
      </c>
      <c r="G219" s="225"/>
      <c r="H219" s="229">
        <v>5.5999999999999996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138</v>
      </c>
      <c r="AU219" s="235" t="s">
        <v>87</v>
      </c>
      <c r="AV219" s="13" t="s">
        <v>87</v>
      </c>
      <c r="AW219" s="13" t="s">
        <v>33</v>
      </c>
      <c r="AX219" s="13" t="s">
        <v>85</v>
      </c>
      <c r="AY219" s="235" t="s">
        <v>129</v>
      </c>
    </row>
    <row r="220" s="2" customFormat="1" ht="22.2" customHeight="1">
      <c r="A220" s="38"/>
      <c r="B220" s="39"/>
      <c r="C220" s="211" t="s">
        <v>332</v>
      </c>
      <c r="D220" s="211" t="s">
        <v>131</v>
      </c>
      <c r="E220" s="212" t="s">
        <v>333</v>
      </c>
      <c r="F220" s="213" t="s">
        <v>334</v>
      </c>
      <c r="G220" s="214" t="s">
        <v>134</v>
      </c>
      <c r="H220" s="215">
        <v>4.734</v>
      </c>
      <c r="I220" s="216"/>
      <c r="J220" s="217">
        <f>ROUND(I220*H220,2)</f>
        <v>0</v>
      </c>
      <c r="K220" s="213" t="s">
        <v>135</v>
      </c>
      <c r="L220" s="44"/>
      <c r="M220" s="218" t="s">
        <v>1</v>
      </c>
      <c r="N220" s="219" t="s">
        <v>45</v>
      </c>
      <c r="O220" s="91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2" t="s">
        <v>220</v>
      </c>
      <c r="AT220" s="222" t="s">
        <v>131</v>
      </c>
      <c r="AU220" s="222" t="s">
        <v>87</v>
      </c>
      <c r="AY220" s="17" t="s">
        <v>129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85</v>
      </c>
      <c r="BK220" s="223">
        <f>ROUND(I220*H220,2)</f>
        <v>0</v>
      </c>
      <c r="BL220" s="17" t="s">
        <v>220</v>
      </c>
      <c r="BM220" s="222" t="s">
        <v>335</v>
      </c>
    </row>
    <row r="221" s="13" customFormat="1">
      <c r="A221" s="13"/>
      <c r="B221" s="224"/>
      <c r="C221" s="225"/>
      <c r="D221" s="226" t="s">
        <v>138</v>
      </c>
      <c r="E221" s="227" t="s">
        <v>1</v>
      </c>
      <c r="F221" s="228" t="s">
        <v>336</v>
      </c>
      <c r="G221" s="225"/>
      <c r="H221" s="229">
        <v>4.734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138</v>
      </c>
      <c r="AU221" s="235" t="s">
        <v>87</v>
      </c>
      <c r="AV221" s="13" t="s">
        <v>87</v>
      </c>
      <c r="AW221" s="13" t="s">
        <v>33</v>
      </c>
      <c r="AX221" s="13" t="s">
        <v>85</v>
      </c>
      <c r="AY221" s="235" t="s">
        <v>129</v>
      </c>
    </row>
    <row r="222" s="2" customFormat="1" ht="14.4" customHeight="1">
      <c r="A222" s="38"/>
      <c r="B222" s="39"/>
      <c r="C222" s="257" t="s">
        <v>337</v>
      </c>
      <c r="D222" s="257" t="s">
        <v>237</v>
      </c>
      <c r="E222" s="258" t="s">
        <v>338</v>
      </c>
      <c r="F222" s="259" t="s">
        <v>339</v>
      </c>
      <c r="G222" s="260" t="s">
        <v>170</v>
      </c>
      <c r="H222" s="261">
        <v>0.002</v>
      </c>
      <c r="I222" s="262"/>
      <c r="J222" s="263">
        <f>ROUND(I222*H222,2)</f>
        <v>0</v>
      </c>
      <c r="K222" s="259" t="s">
        <v>135</v>
      </c>
      <c r="L222" s="264"/>
      <c r="M222" s="265" t="s">
        <v>1</v>
      </c>
      <c r="N222" s="266" t="s">
        <v>45</v>
      </c>
      <c r="O222" s="91"/>
      <c r="P222" s="220">
        <f>O222*H222</f>
        <v>0</v>
      </c>
      <c r="Q222" s="220">
        <v>1</v>
      </c>
      <c r="R222" s="220">
        <f>Q222*H222</f>
        <v>0.002</v>
      </c>
      <c r="S222" s="220">
        <v>0</v>
      </c>
      <c r="T222" s="221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2" t="s">
        <v>297</v>
      </c>
      <c r="AT222" s="222" t="s">
        <v>237</v>
      </c>
      <c r="AU222" s="222" t="s">
        <v>87</v>
      </c>
      <c r="AY222" s="17" t="s">
        <v>129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7" t="s">
        <v>85</v>
      </c>
      <c r="BK222" s="223">
        <f>ROUND(I222*H222,2)</f>
        <v>0</v>
      </c>
      <c r="BL222" s="17" t="s">
        <v>220</v>
      </c>
      <c r="BM222" s="222" t="s">
        <v>340</v>
      </c>
    </row>
    <row r="223" s="13" customFormat="1">
      <c r="A223" s="13"/>
      <c r="B223" s="224"/>
      <c r="C223" s="225"/>
      <c r="D223" s="226" t="s">
        <v>138</v>
      </c>
      <c r="E223" s="225"/>
      <c r="F223" s="228" t="s">
        <v>341</v>
      </c>
      <c r="G223" s="225"/>
      <c r="H223" s="229">
        <v>0.002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138</v>
      </c>
      <c r="AU223" s="235" t="s">
        <v>87</v>
      </c>
      <c r="AV223" s="13" t="s">
        <v>87</v>
      </c>
      <c r="AW223" s="13" t="s">
        <v>4</v>
      </c>
      <c r="AX223" s="13" t="s">
        <v>85</v>
      </c>
      <c r="AY223" s="235" t="s">
        <v>129</v>
      </c>
    </row>
    <row r="224" s="2" customFormat="1" ht="19.8" customHeight="1">
      <c r="A224" s="38"/>
      <c r="B224" s="39"/>
      <c r="C224" s="211" t="s">
        <v>342</v>
      </c>
      <c r="D224" s="211" t="s">
        <v>131</v>
      </c>
      <c r="E224" s="212" t="s">
        <v>343</v>
      </c>
      <c r="F224" s="213" t="s">
        <v>344</v>
      </c>
      <c r="G224" s="214" t="s">
        <v>134</v>
      </c>
      <c r="H224" s="215">
        <v>4.734</v>
      </c>
      <c r="I224" s="216"/>
      <c r="J224" s="217">
        <f>ROUND(I224*H224,2)</f>
        <v>0</v>
      </c>
      <c r="K224" s="213" t="s">
        <v>135</v>
      </c>
      <c r="L224" s="44"/>
      <c r="M224" s="218" t="s">
        <v>1</v>
      </c>
      <c r="N224" s="219" t="s">
        <v>45</v>
      </c>
      <c r="O224" s="91"/>
      <c r="P224" s="220">
        <f>O224*H224</f>
        <v>0</v>
      </c>
      <c r="Q224" s="220">
        <v>0.00040000000000000002</v>
      </c>
      <c r="R224" s="220">
        <f>Q224*H224</f>
        <v>0.0018936000000000001</v>
      </c>
      <c r="S224" s="220">
        <v>0</v>
      </c>
      <c r="T224" s="221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2" t="s">
        <v>220</v>
      </c>
      <c r="AT224" s="222" t="s">
        <v>131</v>
      </c>
      <c r="AU224" s="222" t="s">
        <v>87</v>
      </c>
      <c r="AY224" s="17" t="s">
        <v>129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7" t="s">
        <v>85</v>
      </c>
      <c r="BK224" s="223">
        <f>ROUND(I224*H224,2)</f>
        <v>0</v>
      </c>
      <c r="BL224" s="17" t="s">
        <v>220</v>
      </c>
      <c r="BM224" s="222" t="s">
        <v>345</v>
      </c>
    </row>
    <row r="225" s="13" customFormat="1">
      <c r="A225" s="13"/>
      <c r="B225" s="224"/>
      <c r="C225" s="225"/>
      <c r="D225" s="226" t="s">
        <v>138</v>
      </c>
      <c r="E225" s="227" t="s">
        <v>1</v>
      </c>
      <c r="F225" s="228" t="s">
        <v>336</v>
      </c>
      <c r="G225" s="225"/>
      <c r="H225" s="229">
        <v>4.734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138</v>
      </c>
      <c r="AU225" s="235" t="s">
        <v>87</v>
      </c>
      <c r="AV225" s="13" t="s">
        <v>87</v>
      </c>
      <c r="AW225" s="13" t="s">
        <v>33</v>
      </c>
      <c r="AX225" s="13" t="s">
        <v>85</v>
      </c>
      <c r="AY225" s="235" t="s">
        <v>129</v>
      </c>
    </row>
    <row r="226" s="2" customFormat="1" ht="22.2" customHeight="1">
      <c r="A226" s="38"/>
      <c r="B226" s="39"/>
      <c r="C226" s="257" t="s">
        <v>346</v>
      </c>
      <c r="D226" s="257" t="s">
        <v>237</v>
      </c>
      <c r="E226" s="258" t="s">
        <v>347</v>
      </c>
      <c r="F226" s="259" t="s">
        <v>348</v>
      </c>
      <c r="G226" s="260" t="s">
        <v>134</v>
      </c>
      <c r="H226" s="261">
        <v>5.681</v>
      </c>
      <c r="I226" s="262"/>
      <c r="J226" s="263">
        <f>ROUND(I226*H226,2)</f>
        <v>0</v>
      </c>
      <c r="K226" s="259" t="s">
        <v>135</v>
      </c>
      <c r="L226" s="264"/>
      <c r="M226" s="265" t="s">
        <v>1</v>
      </c>
      <c r="N226" s="266" t="s">
        <v>45</v>
      </c>
      <c r="O226" s="91"/>
      <c r="P226" s="220">
        <f>O226*H226</f>
        <v>0</v>
      </c>
      <c r="Q226" s="220">
        <v>0.0048599999999999997</v>
      </c>
      <c r="R226" s="220">
        <f>Q226*H226</f>
        <v>0.027609659999999998</v>
      </c>
      <c r="S226" s="220">
        <v>0</v>
      </c>
      <c r="T226" s="22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2" t="s">
        <v>297</v>
      </c>
      <c r="AT226" s="222" t="s">
        <v>237</v>
      </c>
      <c r="AU226" s="222" t="s">
        <v>87</v>
      </c>
      <c r="AY226" s="17" t="s">
        <v>129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85</v>
      </c>
      <c r="BK226" s="223">
        <f>ROUND(I226*H226,2)</f>
        <v>0</v>
      </c>
      <c r="BL226" s="17" t="s">
        <v>220</v>
      </c>
      <c r="BM226" s="222" t="s">
        <v>349</v>
      </c>
    </row>
    <row r="227" s="13" customFormat="1">
      <c r="A227" s="13"/>
      <c r="B227" s="224"/>
      <c r="C227" s="225"/>
      <c r="D227" s="226" t="s">
        <v>138</v>
      </c>
      <c r="E227" s="225"/>
      <c r="F227" s="228" t="s">
        <v>350</v>
      </c>
      <c r="G227" s="225"/>
      <c r="H227" s="229">
        <v>5.681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138</v>
      </c>
      <c r="AU227" s="235" t="s">
        <v>87</v>
      </c>
      <c r="AV227" s="13" t="s">
        <v>87</v>
      </c>
      <c r="AW227" s="13" t="s">
        <v>4</v>
      </c>
      <c r="AX227" s="13" t="s">
        <v>85</v>
      </c>
      <c r="AY227" s="235" t="s">
        <v>129</v>
      </c>
    </row>
    <row r="228" s="2" customFormat="1" ht="22.2" customHeight="1">
      <c r="A228" s="38"/>
      <c r="B228" s="39"/>
      <c r="C228" s="211" t="s">
        <v>351</v>
      </c>
      <c r="D228" s="211" t="s">
        <v>131</v>
      </c>
      <c r="E228" s="212" t="s">
        <v>352</v>
      </c>
      <c r="F228" s="213" t="s">
        <v>353</v>
      </c>
      <c r="G228" s="214" t="s">
        <v>354</v>
      </c>
      <c r="H228" s="267"/>
      <c r="I228" s="216"/>
      <c r="J228" s="217">
        <f>ROUND(I228*H228,2)</f>
        <v>0</v>
      </c>
      <c r="K228" s="213" t="s">
        <v>135</v>
      </c>
      <c r="L228" s="44"/>
      <c r="M228" s="218" t="s">
        <v>1</v>
      </c>
      <c r="N228" s="219" t="s">
        <v>45</v>
      </c>
      <c r="O228" s="91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2" t="s">
        <v>220</v>
      </c>
      <c r="AT228" s="222" t="s">
        <v>131</v>
      </c>
      <c r="AU228" s="222" t="s">
        <v>87</v>
      </c>
      <c r="AY228" s="17" t="s">
        <v>129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7" t="s">
        <v>85</v>
      </c>
      <c r="BK228" s="223">
        <f>ROUND(I228*H228,2)</f>
        <v>0</v>
      </c>
      <c r="BL228" s="17" t="s">
        <v>220</v>
      </c>
      <c r="BM228" s="222" t="s">
        <v>355</v>
      </c>
    </row>
    <row r="229" s="12" customFormat="1" ht="22.8" customHeight="1">
      <c r="A229" s="12"/>
      <c r="B229" s="195"/>
      <c r="C229" s="196"/>
      <c r="D229" s="197" t="s">
        <v>79</v>
      </c>
      <c r="E229" s="209" t="s">
        <v>356</v>
      </c>
      <c r="F229" s="209" t="s">
        <v>357</v>
      </c>
      <c r="G229" s="196"/>
      <c r="H229" s="196"/>
      <c r="I229" s="199"/>
      <c r="J229" s="210">
        <f>BK229</f>
        <v>0</v>
      </c>
      <c r="K229" s="196"/>
      <c r="L229" s="201"/>
      <c r="M229" s="202"/>
      <c r="N229" s="203"/>
      <c r="O229" s="203"/>
      <c r="P229" s="204">
        <f>SUM(P230:P237)</f>
        <v>0</v>
      </c>
      <c r="Q229" s="203"/>
      <c r="R229" s="204">
        <f>SUM(R230:R237)</f>
        <v>0.0017460000000000002</v>
      </c>
      <c r="S229" s="203"/>
      <c r="T229" s="205">
        <f>SUM(T230:T237)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6" t="s">
        <v>87</v>
      </c>
      <c r="AT229" s="207" t="s">
        <v>79</v>
      </c>
      <c r="AU229" s="207" t="s">
        <v>85</v>
      </c>
      <c r="AY229" s="206" t="s">
        <v>129</v>
      </c>
      <c r="BK229" s="208">
        <f>SUM(BK230:BK237)</f>
        <v>0</v>
      </c>
    </row>
    <row r="230" s="2" customFormat="1" ht="22.2" customHeight="1">
      <c r="A230" s="38"/>
      <c r="B230" s="39"/>
      <c r="C230" s="211" t="s">
        <v>358</v>
      </c>
      <c r="D230" s="211" t="s">
        <v>131</v>
      </c>
      <c r="E230" s="212" t="s">
        <v>359</v>
      </c>
      <c r="F230" s="213" t="s">
        <v>360</v>
      </c>
      <c r="G230" s="214" t="s">
        <v>361</v>
      </c>
      <c r="H230" s="215">
        <v>1</v>
      </c>
      <c r="I230" s="216"/>
      <c r="J230" s="217">
        <f>ROUND(I230*H230,2)</f>
        <v>0</v>
      </c>
      <c r="K230" s="213" t="s">
        <v>135</v>
      </c>
      <c r="L230" s="44"/>
      <c r="M230" s="218" t="s">
        <v>1</v>
      </c>
      <c r="N230" s="219" t="s">
        <v>45</v>
      </c>
      <c r="O230" s="91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2" t="s">
        <v>220</v>
      </c>
      <c r="AT230" s="222" t="s">
        <v>131</v>
      </c>
      <c r="AU230" s="222" t="s">
        <v>87</v>
      </c>
      <c r="AY230" s="17" t="s">
        <v>129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85</v>
      </c>
      <c r="BK230" s="223">
        <f>ROUND(I230*H230,2)</f>
        <v>0</v>
      </c>
      <c r="BL230" s="17" t="s">
        <v>220</v>
      </c>
      <c r="BM230" s="222" t="s">
        <v>362</v>
      </c>
    </row>
    <row r="231" s="2" customFormat="1" ht="14.4" customHeight="1">
      <c r="A231" s="38"/>
      <c r="B231" s="39"/>
      <c r="C231" s="257" t="s">
        <v>363</v>
      </c>
      <c r="D231" s="257" t="s">
        <v>237</v>
      </c>
      <c r="E231" s="258" t="s">
        <v>364</v>
      </c>
      <c r="F231" s="259" t="s">
        <v>365</v>
      </c>
      <c r="G231" s="260" t="s">
        <v>361</v>
      </c>
      <c r="H231" s="261">
        <v>1</v>
      </c>
      <c r="I231" s="262"/>
      <c r="J231" s="263">
        <f>ROUND(I231*H231,2)</f>
        <v>0</v>
      </c>
      <c r="K231" s="259" t="s">
        <v>135</v>
      </c>
      <c r="L231" s="264"/>
      <c r="M231" s="265" t="s">
        <v>1</v>
      </c>
      <c r="N231" s="266" t="s">
        <v>45</v>
      </c>
      <c r="O231" s="91"/>
      <c r="P231" s="220">
        <f>O231*H231</f>
        <v>0</v>
      </c>
      <c r="Q231" s="220">
        <v>9.0000000000000006E-05</v>
      </c>
      <c r="R231" s="220">
        <f>Q231*H231</f>
        <v>9.0000000000000006E-05</v>
      </c>
      <c r="S231" s="220">
        <v>0</v>
      </c>
      <c r="T231" s="22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2" t="s">
        <v>297</v>
      </c>
      <c r="AT231" s="222" t="s">
        <v>237</v>
      </c>
      <c r="AU231" s="222" t="s">
        <v>87</v>
      </c>
      <c r="AY231" s="17" t="s">
        <v>129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85</v>
      </c>
      <c r="BK231" s="223">
        <f>ROUND(I231*H231,2)</f>
        <v>0</v>
      </c>
      <c r="BL231" s="17" t="s">
        <v>220</v>
      </c>
      <c r="BM231" s="222" t="s">
        <v>366</v>
      </c>
    </row>
    <row r="232" s="2" customFormat="1" ht="22.2" customHeight="1">
      <c r="A232" s="38"/>
      <c r="B232" s="39"/>
      <c r="C232" s="211" t="s">
        <v>367</v>
      </c>
      <c r="D232" s="211" t="s">
        <v>131</v>
      </c>
      <c r="E232" s="212" t="s">
        <v>368</v>
      </c>
      <c r="F232" s="213" t="s">
        <v>369</v>
      </c>
      <c r="G232" s="214" t="s">
        <v>216</v>
      </c>
      <c r="H232" s="215">
        <v>12</v>
      </c>
      <c r="I232" s="216"/>
      <c r="J232" s="217">
        <f>ROUND(I232*H232,2)</f>
        <v>0</v>
      </c>
      <c r="K232" s="213" t="s">
        <v>135</v>
      </c>
      <c r="L232" s="44"/>
      <c r="M232" s="218" t="s">
        <v>1</v>
      </c>
      <c r="N232" s="219" t="s">
        <v>45</v>
      </c>
      <c r="O232" s="91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2" t="s">
        <v>220</v>
      </c>
      <c r="AT232" s="222" t="s">
        <v>131</v>
      </c>
      <c r="AU232" s="222" t="s">
        <v>87</v>
      </c>
      <c r="AY232" s="17" t="s">
        <v>129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7" t="s">
        <v>85</v>
      </c>
      <c r="BK232" s="223">
        <f>ROUND(I232*H232,2)</f>
        <v>0</v>
      </c>
      <c r="BL232" s="17" t="s">
        <v>220</v>
      </c>
      <c r="BM232" s="222" t="s">
        <v>370</v>
      </c>
    </row>
    <row r="233" s="2" customFormat="1" ht="14.4" customHeight="1">
      <c r="A233" s="38"/>
      <c r="B233" s="39"/>
      <c r="C233" s="257" t="s">
        <v>371</v>
      </c>
      <c r="D233" s="257" t="s">
        <v>237</v>
      </c>
      <c r="E233" s="258" t="s">
        <v>372</v>
      </c>
      <c r="F233" s="259" t="s">
        <v>373</v>
      </c>
      <c r="G233" s="260" t="s">
        <v>216</v>
      </c>
      <c r="H233" s="261">
        <v>13.800000000000001</v>
      </c>
      <c r="I233" s="262"/>
      <c r="J233" s="263">
        <f>ROUND(I233*H233,2)</f>
        <v>0</v>
      </c>
      <c r="K233" s="259" t="s">
        <v>135</v>
      </c>
      <c r="L233" s="264"/>
      <c r="M233" s="265" t="s">
        <v>1</v>
      </c>
      <c r="N233" s="266" t="s">
        <v>45</v>
      </c>
      <c r="O233" s="91"/>
      <c r="P233" s="220">
        <f>O233*H233</f>
        <v>0</v>
      </c>
      <c r="Q233" s="220">
        <v>0.00012</v>
      </c>
      <c r="R233" s="220">
        <f>Q233*H233</f>
        <v>0.0016560000000000001</v>
      </c>
      <c r="S233" s="220">
        <v>0</v>
      </c>
      <c r="T233" s="22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2" t="s">
        <v>297</v>
      </c>
      <c r="AT233" s="222" t="s">
        <v>237</v>
      </c>
      <c r="AU233" s="222" t="s">
        <v>87</v>
      </c>
      <c r="AY233" s="17" t="s">
        <v>129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7" t="s">
        <v>85</v>
      </c>
      <c r="BK233" s="223">
        <f>ROUND(I233*H233,2)</f>
        <v>0</v>
      </c>
      <c r="BL233" s="17" t="s">
        <v>220</v>
      </c>
      <c r="BM233" s="222" t="s">
        <v>374</v>
      </c>
    </row>
    <row r="234" s="13" customFormat="1">
      <c r="A234" s="13"/>
      <c r="B234" s="224"/>
      <c r="C234" s="225"/>
      <c r="D234" s="226" t="s">
        <v>138</v>
      </c>
      <c r="E234" s="225"/>
      <c r="F234" s="228" t="s">
        <v>375</v>
      </c>
      <c r="G234" s="225"/>
      <c r="H234" s="229">
        <v>13.800000000000001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138</v>
      </c>
      <c r="AU234" s="235" t="s">
        <v>87</v>
      </c>
      <c r="AV234" s="13" t="s">
        <v>87</v>
      </c>
      <c r="AW234" s="13" t="s">
        <v>4</v>
      </c>
      <c r="AX234" s="13" t="s">
        <v>85</v>
      </c>
      <c r="AY234" s="235" t="s">
        <v>129</v>
      </c>
    </row>
    <row r="235" s="2" customFormat="1" ht="19.8" customHeight="1">
      <c r="A235" s="38"/>
      <c r="B235" s="39"/>
      <c r="C235" s="211" t="s">
        <v>376</v>
      </c>
      <c r="D235" s="211" t="s">
        <v>131</v>
      </c>
      <c r="E235" s="212" t="s">
        <v>377</v>
      </c>
      <c r="F235" s="213" t="s">
        <v>378</v>
      </c>
      <c r="G235" s="214" t="s">
        <v>361</v>
      </c>
      <c r="H235" s="215">
        <v>2</v>
      </c>
      <c r="I235" s="216"/>
      <c r="J235" s="217">
        <f>ROUND(I235*H235,2)</f>
        <v>0</v>
      </c>
      <c r="K235" s="213" t="s">
        <v>135</v>
      </c>
      <c r="L235" s="44"/>
      <c r="M235" s="218" t="s">
        <v>1</v>
      </c>
      <c r="N235" s="219" t="s">
        <v>45</v>
      </c>
      <c r="O235" s="91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2" t="s">
        <v>220</v>
      </c>
      <c r="AT235" s="222" t="s">
        <v>131</v>
      </c>
      <c r="AU235" s="222" t="s">
        <v>87</v>
      </c>
      <c r="AY235" s="17" t="s">
        <v>129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7" t="s">
        <v>85</v>
      </c>
      <c r="BK235" s="223">
        <f>ROUND(I235*H235,2)</f>
        <v>0</v>
      </c>
      <c r="BL235" s="17" t="s">
        <v>220</v>
      </c>
      <c r="BM235" s="222" t="s">
        <v>379</v>
      </c>
    </row>
    <row r="236" s="2" customFormat="1" ht="14.4" customHeight="1">
      <c r="A236" s="38"/>
      <c r="B236" s="39"/>
      <c r="C236" s="257" t="s">
        <v>380</v>
      </c>
      <c r="D236" s="257" t="s">
        <v>237</v>
      </c>
      <c r="E236" s="258" t="s">
        <v>381</v>
      </c>
      <c r="F236" s="259" t="s">
        <v>382</v>
      </c>
      <c r="G236" s="260" t="s">
        <v>361</v>
      </c>
      <c r="H236" s="261">
        <v>2</v>
      </c>
      <c r="I236" s="262"/>
      <c r="J236" s="263">
        <f>ROUND(I236*H236,2)</f>
        <v>0</v>
      </c>
      <c r="K236" s="259" t="s">
        <v>1</v>
      </c>
      <c r="L236" s="264"/>
      <c r="M236" s="265" t="s">
        <v>1</v>
      </c>
      <c r="N236" s="266" t="s">
        <v>45</v>
      </c>
      <c r="O236" s="91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2" t="s">
        <v>297</v>
      </c>
      <c r="AT236" s="222" t="s">
        <v>237</v>
      </c>
      <c r="AU236" s="222" t="s">
        <v>87</v>
      </c>
      <c r="AY236" s="17" t="s">
        <v>129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7" t="s">
        <v>85</v>
      </c>
      <c r="BK236" s="223">
        <f>ROUND(I236*H236,2)</f>
        <v>0</v>
      </c>
      <c r="BL236" s="17" t="s">
        <v>220</v>
      </c>
      <c r="BM236" s="222" t="s">
        <v>383</v>
      </c>
    </row>
    <row r="237" s="2" customFormat="1" ht="22.2" customHeight="1">
      <c r="A237" s="38"/>
      <c r="B237" s="39"/>
      <c r="C237" s="211" t="s">
        <v>384</v>
      </c>
      <c r="D237" s="211" t="s">
        <v>131</v>
      </c>
      <c r="E237" s="212" t="s">
        <v>385</v>
      </c>
      <c r="F237" s="213" t="s">
        <v>386</v>
      </c>
      <c r="G237" s="214" t="s">
        <v>170</v>
      </c>
      <c r="H237" s="215">
        <v>0.002</v>
      </c>
      <c r="I237" s="216"/>
      <c r="J237" s="217">
        <f>ROUND(I237*H237,2)</f>
        <v>0</v>
      </c>
      <c r="K237" s="213" t="s">
        <v>135</v>
      </c>
      <c r="L237" s="44"/>
      <c r="M237" s="218" t="s">
        <v>1</v>
      </c>
      <c r="N237" s="219" t="s">
        <v>45</v>
      </c>
      <c r="O237" s="91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2" t="s">
        <v>220</v>
      </c>
      <c r="AT237" s="222" t="s">
        <v>131</v>
      </c>
      <c r="AU237" s="222" t="s">
        <v>87</v>
      </c>
      <c r="AY237" s="17" t="s">
        <v>129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7" t="s">
        <v>85</v>
      </c>
      <c r="BK237" s="223">
        <f>ROUND(I237*H237,2)</f>
        <v>0</v>
      </c>
      <c r="BL237" s="17" t="s">
        <v>220</v>
      </c>
      <c r="BM237" s="222" t="s">
        <v>387</v>
      </c>
    </row>
    <row r="238" s="12" customFormat="1" ht="22.8" customHeight="1">
      <c r="A238" s="12"/>
      <c r="B238" s="195"/>
      <c r="C238" s="196"/>
      <c r="D238" s="197" t="s">
        <v>79</v>
      </c>
      <c r="E238" s="209" t="s">
        <v>388</v>
      </c>
      <c r="F238" s="209" t="s">
        <v>389</v>
      </c>
      <c r="G238" s="196"/>
      <c r="H238" s="196"/>
      <c r="I238" s="199"/>
      <c r="J238" s="210">
        <f>BK238</f>
        <v>0</v>
      </c>
      <c r="K238" s="196"/>
      <c r="L238" s="201"/>
      <c r="M238" s="202"/>
      <c r="N238" s="203"/>
      <c r="O238" s="203"/>
      <c r="P238" s="204">
        <f>SUM(P239:P241)</f>
        <v>0</v>
      </c>
      <c r="Q238" s="203"/>
      <c r="R238" s="204">
        <f>SUM(R239:R241)</f>
        <v>0.082963529999999994</v>
      </c>
      <c r="S238" s="203"/>
      <c r="T238" s="205">
        <f>SUM(T239:T241)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6" t="s">
        <v>87</v>
      </c>
      <c r="AT238" s="207" t="s">
        <v>79</v>
      </c>
      <c r="AU238" s="207" t="s">
        <v>85</v>
      </c>
      <c r="AY238" s="206" t="s">
        <v>129</v>
      </c>
      <c r="BK238" s="208">
        <f>SUM(BK239:BK241)</f>
        <v>0</v>
      </c>
    </row>
    <row r="239" s="2" customFormat="1" ht="19.8" customHeight="1">
      <c r="A239" s="38"/>
      <c r="B239" s="39"/>
      <c r="C239" s="211" t="s">
        <v>390</v>
      </c>
      <c r="D239" s="211" t="s">
        <v>131</v>
      </c>
      <c r="E239" s="212" t="s">
        <v>391</v>
      </c>
      <c r="F239" s="213" t="s">
        <v>392</v>
      </c>
      <c r="G239" s="214" t="s">
        <v>134</v>
      </c>
      <c r="H239" s="215">
        <v>2.6909999999999998</v>
      </c>
      <c r="I239" s="216"/>
      <c r="J239" s="217">
        <f>ROUND(I239*H239,2)</f>
        <v>0</v>
      </c>
      <c r="K239" s="213" t="s">
        <v>135</v>
      </c>
      <c r="L239" s="44"/>
      <c r="M239" s="218" t="s">
        <v>1</v>
      </c>
      <c r="N239" s="219" t="s">
        <v>45</v>
      </c>
      <c r="O239" s="91"/>
      <c r="P239" s="220">
        <f>O239*H239</f>
        <v>0</v>
      </c>
      <c r="Q239" s="220">
        <v>0.00027</v>
      </c>
      <c r="R239" s="220">
        <f>Q239*H239</f>
        <v>0.00072656999999999995</v>
      </c>
      <c r="S239" s="220">
        <v>0</v>
      </c>
      <c r="T239" s="221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2" t="s">
        <v>220</v>
      </c>
      <c r="AT239" s="222" t="s">
        <v>131</v>
      </c>
      <c r="AU239" s="222" t="s">
        <v>87</v>
      </c>
      <c r="AY239" s="17" t="s">
        <v>129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7" t="s">
        <v>85</v>
      </c>
      <c r="BK239" s="223">
        <f>ROUND(I239*H239,2)</f>
        <v>0</v>
      </c>
      <c r="BL239" s="17" t="s">
        <v>220</v>
      </c>
      <c r="BM239" s="222" t="s">
        <v>393</v>
      </c>
    </row>
    <row r="240" s="2" customFormat="1" ht="14.4" customHeight="1">
      <c r="A240" s="38"/>
      <c r="B240" s="39"/>
      <c r="C240" s="257" t="s">
        <v>394</v>
      </c>
      <c r="D240" s="257" t="s">
        <v>237</v>
      </c>
      <c r="E240" s="258" t="s">
        <v>395</v>
      </c>
      <c r="F240" s="259" t="s">
        <v>396</v>
      </c>
      <c r="G240" s="260" t="s">
        <v>134</v>
      </c>
      <c r="H240" s="261">
        <v>2.6909999999999998</v>
      </c>
      <c r="I240" s="262"/>
      <c r="J240" s="263">
        <f>ROUND(I240*H240,2)</f>
        <v>0</v>
      </c>
      <c r="K240" s="259" t="s">
        <v>1</v>
      </c>
      <c r="L240" s="264"/>
      <c r="M240" s="265" t="s">
        <v>1</v>
      </c>
      <c r="N240" s="266" t="s">
        <v>45</v>
      </c>
      <c r="O240" s="91"/>
      <c r="P240" s="220">
        <f>O240*H240</f>
        <v>0</v>
      </c>
      <c r="Q240" s="220">
        <v>0.03056</v>
      </c>
      <c r="R240" s="220">
        <f>Q240*H240</f>
        <v>0.082236959999999998</v>
      </c>
      <c r="S240" s="220">
        <v>0</v>
      </c>
      <c r="T240" s="22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2" t="s">
        <v>297</v>
      </c>
      <c r="AT240" s="222" t="s">
        <v>237</v>
      </c>
      <c r="AU240" s="222" t="s">
        <v>87</v>
      </c>
      <c r="AY240" s="17" t="s">
        <v>129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7" t="s">
        <v>85</v>
      </c>
      <c r="BK240" s="223">
        <f>ROUND(I240*H240,2)</f>
        <v>0</v>
      </c>
      <c r="BL240" s="17" t="s">
        <v>220</v>
      </c>
      <c r="BM240" s="222" t="s">
        <v>397</v>
      </c>
    </row>
    <row r="241" s="2" customFormat="1" ht="22.2" customHeight="1">
      <c r="A241" s="38"/>
      <c r="B241" s="39"/>
      <c r="C241" s="211" t="s">
        <v>398</v>
      </c>
      <c r="D241" s="211" t="s">
        <v>131</v>
      </c>
      <c r="E241" s="212" t="s">
        <v>399</v>
      </c>
      <c r="F241" s="213" t="s">
        <v>400</v>
      </c>
      <c r="G241" s="214" t="s">
        <v>354</v>
      </c>
      <c r="H241" s="267"/>
      <c r="I241" s="216"/>
      <c r="J241" s="217">
        <f>ROUND(I241*H241,2)</f>
        <v>0</v>
      </c>
      <c r="K241" s="213" t="s">
        <v>135</v>
      </c>
      <c r="L241" s="44"/>
      <c r="M241" s="218" t="s">
        <v>1</v>
      </c>
      <c r="N241" s="219" t="s">
        <v>45</v>
      </c>
      <c r="O241" s="91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2" t="s">
        <v>220</v>
      </c>
      <c r="AT241" s="222" t="s">
        <v>131</v>
      </c>
      <c r="AU241" s="222" t="s">
        <v>87</v>
      </c>
      <c r="AY241" s="17" t="s">
        <v>129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7" t="s">
        <v>85</v>
      </c>
      <c r="BK241" s="223">
        <f>ROUND(I241*H241,2)</f>
        <v>0</v>
      </c>
      <c r="BL241" s="17" t="s">
        <v>220</v>
      </c>
      <c r="BM241" s="222" t="s">
        <v>401</v>
      </c>
    </row>
    <row r="242" s="12" customFormat="1" ht="22.8" customHeight="1">
      <c r="A242" s="12"/>
      <c r="B242" s="195"/>
      <c r="C242" s="196"/>
      <c r="D242" s="197" t="s">
        <v>79</v>
      </c>
      <c r="E242" s="209" t="s">
        <v>402</v>
      </c>
      <c r="F242" s="209" t="s">
        <v>403</v>
      </c>
      <c r="G242" s="196"/>
      <c r="H242" s="196"/>
      <c r="I242" s="199"/>
      <c r="J242" s="210">
        <f>BK242</f>
        <v>0</v>
      </c>
      <c r="K242" s="196"/>
      <c r="L242" s="201"/>
      <c r="M242" s="202"/>
      <c r="N242" s="203"/>
      <c r="O242" s="203"/>
      <c r="P242" s="204">
        <f>SUM(P243:P255)</f>
        <v>0</v>
      </c>
      <c r="Q242" s="203"/>
      <c r="R242" s="204">
        <f>SUM(R243:R255)</f>
        <v>0.034431799999999992</v>
      </c>
      <c r="S242" s="203"/>
      <c r="T242" s="205">
        <f>SUM(T243:T255)</f>
        <v>0.028709999999999996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6" t="s">
        <v>87</v>
      </c>
      <c r="AT242" s="207" t="s">
        <v>79</v>
      </c>
      <c r="AU242" s="207" t="s">
        <v>85</v>
      </c>
      <c r="AY242" s="206" t="s">
        <v>129</v>
      </c>
      <c r="BK242" s="208">
        <f>SUM(BK243:BK255)</f>
        <v>0</v>
      </c>
    </row>
    <row r="243" s="2" customFormat="1" ht="19.8" customHeight="1">
      <c r="A243" s="38"/>
      <c r="B243" s="39"/>
      <c r="C243" s="211" t="s">
        <v>404</v>
      </c>
      <c r="D243" s="211" t="s">
        <v>131</v>
      </c>
      <c r="E243" s="212" t="s">
        <v>405</v>
      </c>
      <c r="F243" s="213" t="s">
        <v>406</v>
      </c>
      <c r="G243" s="214" t="s">
        <v>216</v>
      </c>
      <c r="H243" s="215">
        <v>11.449999999999999</v>
      </c>
      <c r="I243" s="216"/>
      <c r="J243" s="217">
        <f>ROUND(I243*H243,2)</f>
        <v>0</v>
      </c>
      <c r="K243" s="213" t="s">
        <v>135</v>
      </c>
      <c r="L243" s="44"/>
      <c r="M243" s="218" t="s">
        <v>1</v>
      </c>
      <c r="N243" s="219" t="s">
        <v>45</v>
      </c>
      <c r="O243" s="91"/>
      <c r="P243" s="220">
        <f>O243*H243</f>
        <v>0</v>
      </c>
      <c r="Q243" s="220">
        <v>0.00040000000000000002</v>
      </c>
      <c r="R243" s="220">
        <f>Q243*H243</f>
        <v>0.0045799999999999999</v>
      </c>
      <c r="S243" s="220">
        <v>0</v>
      </c>
      <c r="T243" s="22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2" t="s">
        <v>220</v>
      </c>
      <c r="AT243" s="222" t="s">
        <v>131</v>
      </c>
      <c r="AU243" s="222" t="s">
        <v>87</v>
      </c>
      <c r="AY243" s="17" t="s">
        <v>129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7" t="s">
        <v>85</v>
      </c>
      <c r="BK243" s="223">
        <f>ROUND(I243*H243,2)</f>
        <v>0</v>
      </c>
      <c r="BL243" s="17" t="s">
        <v>220</v>
      </c>
      <c r="BM243" s="222" t="s">
        <v>407</v>
      </c>
    </row>
    <row r="244" s="13" customFormat="1">
      <c r="A244" s="13"/>
      <c r="B244" s="224"/>
      <c r="C244" s="225"/>
      <c r="D244" s="226" t="s">
        <v>138</v>
      </c>
      <c r="E244" s="227" t="s">
        <v>1</v>
      </c>
      <c r="F244" s="228" t="s">
        <v>408</v>
      </c>
      <c r="G244" s="225"/>
      <c r="H244" s="229">
        <v>11.449999999999999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138</v>
      </c>
      <c r="AU244" s="235" t="s">
        <v>87</v>
      </c>
      <c r="AV244" s="13" t="s">
        <v>87</v>
      </c>
      <c r="AW244" s="13" t="s">
        <v>33</v>
      </c>
      <c r="AX244" s="13" t="s">
        <v>85</v>
      </c>
      <c r="AY244" s="235" t="s">
        <v>129</v>
      </c>
    </row>
    <row r="245" s="2" customFormat="1" ht="14.4" customHeight="1">
      <c r="A245" s="38"/>
      <c r="B245" s="39"/>
      <c r="C245" s="257" t="s">
        <v>409</v>
      </c>
      <c r="D245" s="257" t="s">
        <v>237</v>
      </c>
      <c r="E245" s="258" t="s">
        <v>410</v>
      </c>
      <c r="F245" s="259" t="s">
        <v>411</v>
      </c>
      <c r="G245" s="260" t="s">
        <v>216</v>
      </c>
      <c r="H245" s="261">
        <v>11.449999999999999</v>
      </c>
      <c r="I245" s="262"/>
      <c r="J245" s="263">
        <f>ROUND(I245*H245,2)</f>
        <v>0</v>
      </c>
      <c r="K245" s="259" t="s">
        <v>1</v>
      </c>
      <c r="L245" s="264"/>
      <c r="M245" s="265" t="s">
        <v>1</v>
      </c>
      <c r="N245" s="266" t="s">
        <v>45</v>
      </c>
      <c r="O245" s="91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2" t="s">
        <v>297</v>
      </c>
      <c r="AT245" s="222" t="s">
        <v>237</v>
      </c>
      <c r="AU245" s="222" t="s">
        <v>87</v>
      </c>
      <c r="AY245" s="17" t="s">
        <v>129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7" t="s">
        <v>85</v>
      </c>
      <c r="BK245" s="223">
        <f>ROUND(I245*H245,2)</f>
        <v>0</v>
      </c>
      <c r="BL245" s="17" t="s">
        <v>220</v>
      </c>
      <c r="BM245" s="222" t="s">
        <v>412</v>
      </c>
    </row>
    <row r="246" s="2" customFormat="1" ht="14.4" customHeight="1">
      <c r="A246" s="38"/>
      <c r="B246" s="39"/>
      <c r="C246" s="211" t="s">
        <v>413</v>
      </c>
      <c r="D246" s="211" t="s">
        <v>131</v>
      </c>
      <c r="E246" s="212" t="s">
        <v>414</v>
      </c>
      <c r="F246" s="213" t="s">
        <v>415</v>
      </c>
      <c r="G246" s="214" t="s">
        <v>134</v>
      </c>
      <c r="H246" s="215">
        <v>1.595</v>
      </c>
      <c r="I246" s="216"/>
      <c r="J246" s="217">
        <f>ROUND(I246*H246,2)</f>
        <v>0</v>
      </c>
      <c r="K246" s="213" t="s">
        <v>135</v>
      </c>
      <c r="L246" s="44"/>
      <c r="M246" s="218" t="s">
        <v>1</v>
      </c>
      <c r="N246" s="219" t="s">
        <v>45</v>
      </c>
      <c r="O246" s="91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2" t="s">
        <v>220</v>
      </c>
      <c r="AT246" s="222" t="s">
        <v>131</v>
      </c>
      <c r="AU246" s="222" t="s">
        <v>87</v>
      </c>
      <c r="AY246" s="17" t="s">
        <v>129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85</v>
      </c>
      <c r="BK246" s="223">
        <f>ROUND(I246*H246,2)</f>
        <v>0</v>
      </c>
      <c r="BL246" s="17" t="s">
        <v>220</v>
      </c>
      <c r="BM246" s="222" t="s">
        <v>416</v>
      </c>
    </row>
    <row r="247" s="13" customFormat="1">
      <c r="A247" s="13"/>
      <c r="B247" s="224"/>
      <c r="C247" s="225"/>
      <c r="D247" s="226" t="s">
        <v>138</v>
      </c>
      <c r="E247" s="227" t="s">
        <v>1</v>
      </c>
      <c r="F247" s="228" t="s">
        <v>417</v>
      </c>
      <c r="G247" s="225"/>
      <c r="H247" s="229">
        <v>1.595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138</v>
      </c>
      <c r="AU247" s="235" t="s">
        <v>87</v>
      </c>
      <c r="AV247" s="13" t="s">
        <v>87</v>
      </c>
      <c r="AW247" s="13" t="s">
        <v>33</v>
      </c>
      <c r="AX247" s="13" t="s">
        <v>85</v>
      </c>
      <c r="AY247" s="235" t="s">
        <v>129</v>
      </c>
    </row>
    <row r="248" s="2" customFormat="1" ht="14.4" customHeight="1">
      <c r="A248" s="38"/>
      <c r="B248" s="39"/>
      <c r="C248" s="257" t="s">
        <v>418</v>
      </c>
      <c r="D248" s="257" t="s">
        <v>237</v>
      </c>
      <c r="E248" s="258" t="s">
        <v>419</v>
      </c>
      <c r="F248" s="259" t="s">
        <v>420</v>
      </c>
      <c r="G248" s="260" t="s">
        <v>134</v>
      </c>
      <c r="H248" s="261">
        <v>1.595</v>
      </c>
      <c r="I248" s="262"/>
      <c r="J248" s="263">
        <f>ROUND(I248*H248,2)</f>
        <v>0</v>
      </c>
      <c r="K248" s="259" t="s">
        <v>135</v>
      </c>
      <c r="L248" s="264"/>
      <c r="M248" s="265" t="s">
        <v>1</v>
      </c>
      <c r="N248" s="266" t="s">
        <v>45</v>
      </c>
      <c r="O248" s="91"/>
      <c r="P248" s="220">
        <f>O248*H248</f>
        <v>0</v>
      </c>
      <c r="Q248" s="220">
        <v>0.017999999999999999</v>
      </c>
      <c r="R248" s="220">
        <f>Q248*H248</f>
        <v>0.028709999999999996</v>
      </c>
      <c r="S248" s="220">
        <v>0</v>
      </c>
      <c r="T248" s="22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2" t="s">
        <v>297</v>
      </c>
      <c r="AT248" s="222" t="s">
        <v>237</v>
      </c>
      <c r="AU248" s="222" t="s">
        <v>87</v>
      </c>
      <c r="AY248" s="17" t="s">
        <v>129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7" t="s">
        <v>85</v>
      </c>
      <c r="BK248" s="223">
        <f>ROUND(I248*H248,2)</f>
        <v>0</v>
      </c>
      <c r="BL248" s="17" t="s">
        <v>220</v>
      </c>
      <c r="BM248" s="222" t="s">
        <v>421</v>
      </c>
    </row>
    <row r="249" s="2" customFormat="1" ht="14.4" customHeight="1">
      <c r="A249" s="38"/>
      <c r="B249" s="39"/>
      <c r="C249" s="211" t="s">
        <v>422</v>
      </c>
      <c r="D249" s="211" t="s">
        <v>131</v>
      </c>
      <c r="E249" s="212" t="s">
        <v>423</v>
      </c>
      <c r="F249" s="213" t="s">
        <v>424</v>
      </c>
      <c r="G249" s="214" t="s">
        <v>134</v>
      </c>
      <c r="H249" s="215">
        <v>1.595</v>
      </c>
      <c r="I249" s="216"/>
      <c r="J249" s="217">
        <f>ROUND(I249*H249,2)</f>
        <v>0</v>
      </c>
      <c r="K249" s="213" t="s">
        <v>1</v>
      </c>
      <c r="L249" s="44"/>
      <c r="M249" s="218" t="s">
        <v>1</v>
      </c>
      <c r="N249" s="219" t="s">
        <v>45</v>
      </c>
      <c r="O249" s="91"/>
      <c r="P249" s="220">
        <f>O249*H249</f>
        <v>0</v>
      </c>
      <c r="Q249" s="220">
        <v>0</v>
      </c>
      <c r="R249" s="220">
        <f>Q249*H249</f>
        <v>0</v>
      </c>
      <c r="S249" s="220">
        <v>0.017999999999999999</v>
      </c>
      <c r="T249" s="221">
        <f>S249*H249</f>
        <v>0.028709999999999996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2" t="s">
        <v>220</v>
      </c>
      <c r="AT249" s="222" t="s">
        <v>131</v>
      </c>
      <c r="AU249" s="222" t="s">
        <v>87</v>
      </c>
      <c r="AY249" s="17" t="s">
        <v>129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7" t="s">
        <v>85</v>
      </c>
      <c r="BK249" s="223">
        <f>ROUND(I249*H249,2)</f>
        <v>0</v>
      </c>
      <c r="BL249" s="17" t="s">
        <v>220</v>
      </c>
      <c r="BM249" s="222" t="s">
        <v>425</v>
      </c>
    </row>
    <row r="250" s="13" customFormat="1">
      <c r="A250" s="13"/>
      <c r="B250" s="224"/>
      <c r="C250" s="225"/>
      <c r="D250" s="226" t="s">
        <v>138</v>
      </c>
      <c r="E250" s="227" t="s">
        <v>1</v>
      </c>
      <c r="F250" s="228" t="s">
        <v>417</v>
      </c>
      <c r="G250" s="225"/>
      <c r="H250" s="229">
        <v>1.595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138</v>
      </c>
      <c r="AU250" s="235" t="s">
        <v>87</v>
      </c>
      <c r="AV250" s="13" t="s">
        <v>87</v>
      </c>
      <c r="AW250" s="13" t="s">
        <v>33</v>
      </c>
      <c r="AX250" s="13" t="s">
        <v>85</v>
      </c>
      <c r="AY250" s="235" t="s">
        <v>129</v>
      </c>
    </row>
    <row r="251" s="2" customFormat="1" ht="19.8" customHeight="1">
      <c r="A251" s="38"/>
      <c r="B251" s="39"/>
      <c r="C251" s="211" t="s">
        <v>426</v>
      </c>
      <c r="D251" s="211" t="s">
        <v>131</v>
      </c>
      <c r="E251" s="212" t="s">
        <v>427</v>
      </c>
      <c r="F251" s="213" t="s">
        <v>428</v>
      </c>
      <c r="G251" s="214" t="s">
        <v>216</v>
      </c>
      <c r="H251" s="215">
        <v>5.1900000000000004</v>
      </c>
      <c r="I251" s="216"/>
      <c r="J251" s="217">
        <f>ROUND(I251*H251,2)</f>
        <v>0</v>
      </c>
      <c r="K251" s="213" t="s">
        <v>135</v>
      </c>
      <c r="L251" s="44"/>
      <c r="M251" s="218" t="s">
        <v>1</v>
      </c>
      <c r="N251" s="219" t="s">
        <v>45</v>
      </c>
      <c r="O251" s="91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2" t="s">
        <v>220</v>
      </c>
      <c r="AT251" s="222" t="s">
        <v>131</v>
      </c>
      <c r="AU251" s="222" t="s">
        <v>87</v>
      </c>
      <c r="AY251" s="17" t="s">
        <v>129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85</v>
      </c>
      <c r="BK251" s="223">
        <f>ROUND(I251*H251,2)</f>
        <v>0</v>
      </c>
      <c r="BL251" s="17" t="s">
        <v>220</v>
      </c>
      <c r="BM251" s="222" t="s">
        <v>429</v>
      </c>
    </row>
    <row r="252" s="13" customFormat="1">
      <c r="A252" s="13"/>
      <c r="B252" s="224"/>
      <c r="C252" s="225"/>
      <c r="D252" s="226" t="s">
        <v>138</v>
      </c>
      <c r="E252" s="227" t="s">
        <v>1</v>
      </c>
      <c r="F252" s="228" t="s">
        <v>430</v>
      </c>
      <c r="G252" s="225"/>
      <c r="H252" s="229">
        <v>5.1900000000000004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138</v>
      </c>
      <c r="AU252" s="235" t="s">
        <v>87</v>
      </c>
      <c r="AV252" s="13" t="s">
        <v>87</v>
      </c>
      <c r="AW252" s="13" t="s">
        <v>33</v>
      </c>
      <c r="AX252" s="13" t="s">
        <v>85</v>
      </c>
      <c r="AY252" s="235" t="s">
        <v>129</v>
      </c>
    </row>
    <row r="253" s="2" customFormat="1" ht="14.4" customHeight="1">
      <c r="A253" s="38"/>
      <c r="B253" s="39"/>
      <c r="C253" s="257" t="s">
        <v>431</v>
      </c>
      <c r="D253" s="257" t="s">
        <v>237</v>
      </c>
      <c r="E253" s="258" t="s">
        <v>432</v>
      </c>
      <c r="F253" s="259" t="s">
        <v>433</v>
      </c>
      <c r="G253" s="260" t="s">
        <v>216</v>
      </c>
      <c r="H253" s="261">
        <v>5.7089999999999996</v>
      </c>
      <c r="I253" s="262"/>
      <c r="J253" s="263">
        <f>ROUND(I253*H253,2)</f>
        <v>0</v>
      </c>
      <c r="K253" s="259" t="s">
        <v>135</v>
      </c>
      <c r="L253" s="264"/>
      <c r="M253" s="265" t="s">
        <v>1</v>
      </c>
      <c r="N253" s="266" t="s">
        <v>45</v>
      </c>
      <c r="O253" s="91"/>
      <c r="P253" s="220">
        <f>O253*H253</f>
        <v>0</v>
      </c>
      <c r="Q253" s="220">
        <v>0.00020000000000000001</v>
      </c>
      <c r="R253" s="220">
        <f>Q253*H253</f>
        <v>0.0011417999999999999</v>
      </c>
      <c r="S253" s="220">
        <v>0</v>
      </c>
      <c r="T253" s="22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2" t="s">
        <v>297</v>
      </c>
      <c r="AT253" s="222" t="s">
        <v>237</v>
      </c>
      <c r="AU253" s="222" t="s">
        <v>87</v>
      </c>
      <c r="AY253" s="17" t="s">
        <v>129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7" t="s">
        <v>85</v>
      </c>
      <c r="BK253" s="223">
        <f>ROUND(I253*H253,2)</f>
        <v>0</v>
      </c>
      <c r="BL253" s="17" t="s">
        <v>220</v>
      </c>
      <c r="BM253" s="222" t="s">
        <v>434</v>
      </c>
    </row>
    <row r="254" s="13" customFormat="1">
      <c r="A254" s="13"/>
      <c r="B254" s="224"/>
      <c r="C254" s="225"/>
      <c r="D254" s="226" t="s">
        <v>138</v>
      </c>
      <c r="E254" s="225"/>
      <c r="F254" s="228" t="s">
        <v>435</v>
      </c>
      <c r="G254" s="225"/>
      <c r="H254" s="229">
        <v>5.7089999999999996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138</v>
      </c>
      <c r="AU254" s="235" t="s">
        <v>87</v>
      </c>
      <c r="AV254" s="13" t="s">
        <v>87</v>
      </c>
      <c r="AW254" s="13" t="s">
        <v>4</v>
      </c>
      <c r="AX254" s="13" t="s">
        <v>85</v>
      </c>
      <c r="AY254" s="235" t="s">
        <v>129</v>
      </c>
    </row>
    <row r="255" s="2" customFormat="1" ht="22.2" customHeight="1">
      <c r="A255" s="38"/>
      <c r="B255" s="39"/>
      <c r="C255" s="211" t="s">
        <v>436</v>
      </c>
      <c r="D255" s="211" t="s">
        <v>131</v>
      </c>
      <c r="E255" s="212" t="s">
        <v>437</v>
      </c>
      <c r="F255" s="213" t="s">
        <v>438</v>
      </c>
      <c r="G255" s="214" t="s">
        <v>354</v>
      </c>
      <c r="H255" s="267"/>
      <c r="I255" s="216"/>
      <c r="J255" s="217">
        <f>ROUND(I255*H255,2)</f>
        <v>0</v>
      </c>
      <c r="K255" s="213" t="s">
        <v>135</v>
      </c>
      <c r="L255" s="44"/>
      <c r="M255" s="218" t="s">
        <v>1</v>
      </c>
      <c r="N255" s="219" t="s">
        <v>45</v>
      </c>
      <c r="O255" s="91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2" t="s">
        <v>220</v>
      </c>
      <c r="AT255" s="222" t="s">
        <v>131</v>
      </c>
      <c r="AU255" s="222" t="s">
        <v>87</v>
      </c>
      <c r="AY255" s="17" t="s">
        <v>129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7" t="s">
        <v>85</v>
      </c>
      <c r="BK255" s="223">
        <f>ROUND(I255*H255,2)</f>
        <v>0</v>
      </c>
      <c r="BL255" s="17" t="s">
        <v>220</v>
      </c>
      <c r="BM255" s="222" t="s">
        <v>439</v>
      </c>
    </row>
    <row r="256" s="12" customFormat="1" ht="22.8" customHeight="1">
      <c r="A256" s="12"/>
      <c r="B256" s="195"/>
      <c r="C256" s="196"/>
      <c r="D256" s="197" t="s">
        <v>79</v>
      </c>
      <c r="E256" s="209" t="s">
        <v>440</v>
      </c>
      <c r="F256" s="209" t="s">
        <v>441</v>
      </c>
      <c r="G256" s="196"/>
      <c r="H256" s="196"/>
      <c r="I256" s="199"/>
      <c r="J256" s="210">
        <f>BK256</f>
        <v>0</v>
      </c>
      <c r="K256" s="196"/>
      <c r="L256" s="201"/>
      <c r="M256" s="202"/>
      <c r="N256" s="203"/>
      <c r="O256" s="203"/>
      <c r="P256" s="204">
        <f>SUM(P257:P263)</f>
        <v>0</v>
      </c>
      <c r="Q256" s="203"/>
      <c r="R256" s="204">
        <f>SUM(R257:R263)</f>
        <v>0.18679199999999999</v>
      </c>
      <c r="S256" s="203"/>
      <c r="T256" s="205">
        <f>SUM(T257:T263)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6" t="s">
        <v>87</v>
      </c>
      <c r="AT256" s="207" t="s">
        <v>79</v>
      </c>
      <c r="AU256" s="207" t="s">
        <v>85</v>
      </c>
      <c r="AY256" s="206" t="s">
        <v>129</v>
      </c>
      <c r="BK256" s="208">
        <f>SUM(BK257:BK263)</f>
        <v>0</v>
      </c>
    </row>
    <row r="257" s="2" customFormat="1" ht="14.4" customHeight="1">
      <c r="A257" s="38"/>
      <c r="B257" s="39"/>
      <c r="C257" s="211" t="s">
        <v>442</v>
      </c>
      <c r="D257" s="211" t="s">
        <v>131</v>
      </c>
      <c r="E257" s="212" t="s">
        <v>443</v>
      </c>
      <c r="F257" s="213" t="s">
        <v>444</v>
      </c>
      <c r="G257" s="214" t="s">
        <v>134</v>
      </c>
      <c r="H257" s="215">
        <v>217.19999999999999</v>
      </c>
      <c r="I257" s="216"/>
      <c r="J257" s="217">
        <f>ROUND(I257*H257,2)</f>
        <v>0</v>
      </c>
      <c r="K257" s="213" t="s">
        <v>135</v>
      </c>
      <c r="L257" s="44"/>
      <c r="M257" s="218" t="s">
        <v>1</v>
      </c>
      <c r="N257" s="219" t="s">
        <v>45</v>
      </c>
      <c r="O257" s="91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2" t="s">
        <v>220</v>
      </c>
      <c r="AT257" s="222" t="s">
        <v>131</v>
      </c>
      <c r="AU257" s="222" t="s">
        <v>87</v>
      </c>
      <c r="AY257" s="17" t="s">
        <v>129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85</v>
      </c>
      <c r="BK257" s="223">
        <f>ROUND(I257*H257,2)</f>
        <v>0</v>
      </c>
      <c r="BL257" s="17" t="s">
        <v>220</v>
      </c>
      <c r="BM257" s="222" t="s">
        <v>445</v>
      </c>
    </row>
    <row r="258" s="13" customFormat="1">
      <c r="A258" s="13"/>
      <c r="B258" s="224"/>
      <c r="C258" s="225"/>
      <c r="D258" s="226" t="s">
        <v>138</v>
      </c>
      <c r="E258" s="227" t="s">
        <v>1</v>
      </c>
      <c r="F258" s="228" t="s">
        <v>446</v>
      </c>
      <c r="G258" s="225"/>
      <c r="H258" s="229">
        <v>80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138</v>
      </c>
      <c r="AU258" s="235" t="s">
        <v>87</v>
      </c>
      <c r="AV258" s="13" t="s">
        <v>87</v>
      </c>
      <c r="AW258" s="13" t="s">
        <v>33</v>
      </c>
      <c r="AX258" s="13" t="s">
        <v>80</v>
      </c>
      <c r="AY258" s="235" t="s">
        <v>129</v>
      </c>
    </row>
    <row r="259" s="13" customFormat="1">
      <c r="A259" s="13"/>
      <c r="B259" s="224"/>
      <c r="C259" s="225"/>
      <c r="D259" s="226" t="s">
        <v>138</v>
      </c>
      <c r="E259" s="227" t="s">
        <v>1</v>
      </c>
      <c r="F259" s="228" t="s">
        <v>447</v>
      </c>
      <c r="G259" s="225"/>
      <c r="H259" s="229">
        <v>132.19999999999999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138</v>
      </c>
      <c r="AU259" s="235" t="s">
        <v>87</v>
      </c>
      <c r="AV259" s="13" t="s">
        <v>87</v>
      </c>
      <c r="AW259" s="13" t="s">
        <v>33</v>
      </c>
      <c r="AX259" s="13" t="s">
        <v>80</v>
      </c>
      <c r="AY259" s="235" t="s">
        <v>129</v>
      </c>
    </row>
    <row r="260" s="13" customFormat="1">
      <c r="A260" s="13"/>
      <c r="B260" s="224"/>
      <c r="C260" s="225"/>
      <c r="D260" s="226" t="s">
        <v>138</v>
      </c>
      <c r="E260" s="227" t="s">
        <v>1</v>
      </c>
      <c r="F260" s="228" t="s">
        <v>448</v>
      </c>
      <c r="G260" s="225"/>
      <c r="H260" s="229">
        <v>5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138</v>
      </c>
      <c r="AU260" s="235" t="s">
        <v>87</v>
      </c>
      <c r="AV260" s="13" t="s">
        <v>87</v>
      </c>
      <c r="AW260" s="13" t="s">
        <v>33</v>
      </c>
      <c r="AX260" s="13" t="s">
        <v>80</v>
      </c>
      <c r="AY260" s="235" t="s">
        <v>129</v>
      </c>
    </row>
    <row r="261" s="14" customFormat="1">
      <c r="A261" s="14"/>
      <c r="B261" s="236"/>
      <c r="C261" s="237"/>
      <c r="D261" s="226" t="s">
        <v>138</v>
      </c>
      <c r="E261" s="238" t="s">
        <v>1</v>
      </c>
      <c r="F261" s="239" t="s">
        <v>156</v>
      </c>
      <c r="G261" s="237"/>
      <c r="H261" s="240">
        <v>217.19999999999999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138</v>
      </c>
      <c r="AU261" s="246" t="s">
        <v>87</v>
      </c>
      <c r="AV261" s="14" t="s">
        <v>136</v>
      </c>
      <c r="AW261" s="14" t="s">
        <v>33</v>
      </c>
      <c r="AX261" s="14" t="s">
        <v>85</v>
      </c>
      <c r="AY261" s="246" t="s">
        <v>129</v>
      </c>
    </row>
    <row r="262" s="2" customFormat="1" ht="22.2" customHeight="1">
      <c r="A262" s="38"/>
      <c r="B262" s="39"/>
      <c r="C262" s="211" t="s">
        <v>449</v>
      </c>
      <c r="D262" s="211" t="s">
        <v>131</v>
      </c>
      <c r="E262" s="212" t="s">
        <v>450</v>
      </c>
      <c r="F262" s="213" t="s">
        <v>451</v>
      </c>
      <c r="G262" s="214" t="s">
        <v>134</v>
      </c>
      <c r="H262" s="215">
        <v>217.19999999999999</v>
      </c>
      <c r="I262" s="216"/>
      <c r="J262" s="217">
        <f>ROUND(I262*H262,2)</f>
        <v>0</v>
      </c>
      <c r="K262" s="213" t="s">
        <v>135</v>
      </c>
      <c r="L262" s="44"/>
      <c r="M262" s="218" t="s">
        <v>1</v>
      </c>
      <c r="N262" s="219" t="s">
        <v>45</v>
      </c>
      <c r="O262" s="91"/>
      <c r="P262" s="220">
        <f>O262*H262</f>
        <v>0</v>
      </c>
      <c r="Q262" s="220">
        <v>0.00013999999999999999</v>
      </c>
      <c r="R262" s="220">
        <f>Q262*H262</f>
        <v>0.030407999999999994</v>
      </c>
      <c r="S262" s="220">
        <v>0</v>
      </c>
      <c r="T262" s="221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2" t="s">
        <v>220</v>
      </c>
      <c r="AT262" s="222" t="s">
        <v>131</v>
      </c>
      <c r="AU262" s="222" t="s">
        <v>87</v>
      </c>
      <c r="AY262" s="17" t="s">
        <v>129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7" t="s">
        <v>85</v>
      </c>
      <c r="BK262" s="223">
        <f>ROUND(I262*H262,2)</f>
        <v>0</v>
      </c>
      <c r="BL262" s="17" t="s">
        <v>220</v>
      </c>
      <c r="BM262" s="222" t="s">
        <v>452</v>
      </c>
    </row>
    <row r="263" s="2" customFormat="1" ht="22.2" customHeight="1">
      <c r="A263" s="38"/>
      <c r="B263" s="39"/>
      <c r="C263" s="211" t="s">
        <v>453</v>
      </c>
      <c r="D263" s="211" t="s">
        <v>131</v>
      </c>
      <c r="E263" s="212" t="s">
        <v>454</v>
      </c>
      <c r="F263" s="213" t="s">
        <v>455</v>
      </c>
      <c r="G263" s="214" t="s">
        <v>134</v>
      </c>
      <c r="H263" s="215">
        <v>217.19999999999999</v>
      </c>
      <c r="I263" s="216"/>
      <c r="J263" s="217">
        <f>ROUND(I263*H263,2)</f>
        <v>0</v>
      </c>
      <c r="K263" s="213" t="s">
        <v>135</v>
      </c>
      <c r="L263" s="44"/>
      <c r="M263" s="218" t="s">
        <v>1</v>
      </c>
      <c r="N263" s="219" t="s">
        <v>45</v>
      </c>
      <c r="O263" s="91"/>
      <c r="P263" s="220">
        <f>O263*H263</f>
        <v>0</v>
      </c>
      <c r="Q263" s="220">
        <v>0.00072000000000000005</v>
      </c>
      <c r="R263" s="220">
        <f>Q263*H263</f>
        <v>0.156384</v>
      </c>
      <c r="S263" s="220">
        <v>0</v>
      </c>
      <c r="T263" s="22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2" t="s">
        <v>220</v>
      </c>
      <c r="AT263" s="222" t="s">
        <v>131</v>
      </c>
      <c r="AU263" s="222" t="s">
        <v>87</v>
      </c>
      <c r="AY263" s="17" t="s">
        <v>129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7" t="s">
        <v>85</v>
      </c>
      <c r="BK263" s="223">
        <f>ROUND(I263*H263,2)</f>
        <v>0</v>
      </c>
      <c r="BL263" s="17" t="s">
        <v>220</v>
      </c>
      <c r="BM263" s="222" t="s">
        <v>456</v>
      </c>
    </row>
    <row r="264" s="12" customFormat="1" ht="22.8" customHeight="1">
      <c r="A264" s="12"/>
      <c r="B264" s="195"/>
      <c r="C264" s="196"/>
      <c r="D264" s="197" t="s">
        <v>79</v>
      </c>
      <c r="E264" s="209" t="s">
        <v>457</v>
      </c>
      <c r="F264" s="209" t="s">
        <v>458</v>
      </c>
      <c r="G264" s="196"/>
      <c r="H264" s="196"/>
      <c r="I264" s="199"/>
      <c r="J264" s="210">
        <f>BK264</f>
        <v>0</v>
      </c>
      <c r="K264" s="196"/>
      <c r="L264" s="201"/>
      <c r="M264" s="202"/>
      <c r="N264" s="203"/>
      <c r="O264" s="203"/>
      <c r="P264" s="204">
        <f>SUM(P265:P267)</f>
        <v>0</v>
      </c>
      <c r="Q264" s="203"/>
      <c r="R264" s="204">
        <f>SUM(R265:R267)</f>
        <v>0.0047000000000000002</v>
      </c>
      <c r="S264" s="203"/>
      <c r="T264" s="205">
        <f>SUM(T265:T267)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6" t="s">
        <v>87</v>
      </c>
      <c r="AT264" s="207" t="s">
        <v>79</v>
      </c>
      <c r="AU264" s="207" t="s">
        <v>85</v>
      </c>
      <c r="AY264" s="206" t="s">
        <v>129</v>
      </c>
      <c r="BK264" s="208">
        <f>SUM(BK265:BK267)</f>
        <v>0</v>
      </c>
    </row>
    <row r="265" s="2" customFormat="1" ht="14.4" customHeight="1">
      <c r="A265" s="38"/>
      <c r="B265" s="39"/>
      <c r="C265" s="211" t="s">
        <v>459</v>
      </c>
      <c r="D265" s="211" t="s">
        <v>131</v>
      </c>
      <c r="E265" s="212" t="s">
        <v>460</v>
      </c>
      <c r="F265" s="213" t="s">
        <v>461</v>
      </c>
      <c r="G265" s="214" t="s">
        <v>134</v>
      </c>
      <c r="H265" s="215">
        <v>10</v>
      </c>
      <c r="I265" s="216"/>
      <c r="J265" s="217">
        <f>ROUND(I265*H265,2)</f>
        <v>0</v>
      </c>
      <c r="K265" s="213" t="s">
        <v>135</v>
      </c>
      <c r="L265" s="44"/>
      <c r="M265" s="218" t="s">
        <v>1</v>
      </c>
      <c r="N265" s="219" t="s">
        <v>45</v>
      </c>
      <c r="O265" s="91"/>
      <c r="P265" s="220">
        <f>O265*H265</f>
        <v>0</v>
      </c>
      <c r="Q265" s="220">
        <v>0.00021000000000000001</v>
      </c>
      <c r="R265" s="220">
        <f>Q265*H265</f>
        <v>0.0021000000000000003</v>
      </c>
      <c r="S265" s="220">
        <v>0</v>
      </c>
      <c r="T265" s="22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2" t="s">
        <v>220</v>
      </c>
      <c r="AT265" s="222" t="s">
        <v>131</v>
      </c>
      <c r="AU265" s="222" t="s">
        <v>87</v>
      </c>
      <c r="AY265" s="17" t="s">
        <v>129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7" t="s">
        <v>85</v>
      </c>
      <c r="BK265" s="223">
        <f>ROUND(I265*H265,2)</f>
        <v>0</v>
      </c>
      <c r="BL265" s="17" t="s">
        <v>220</v>
      </c>
      <c r="BM265" s="222" t="s">
        <v>462</v>
      </c>
    </row>
    <row r="266" s="13" customFormat="1">
      <c r="A266" s="13"/>
      <c r="B266" s="224"/>
      <c r="C266" s="225"/>
      <c r="D266" s="226" t="s">
        <v>138</v>
      </c>
      <c r="E266" s="227" t="s">
        <v>1</v>
      </c>
      <c r="F266" s="228" t="s">
        <v>463</v>
      </c>
      <c r="G266" s="225"/>
      <c r="H266" s="229">
        <v>10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138</v>
      </c>
      <c r="AU266" s="235" t="s">
        <v>87</v>
      </c>
      <c r="AV266" s="13" t="s">
        <v>87</v>
      </c>
      <c r="AW266" s="13" t="s">
        <v>33</v>
      </c>
      <c r="AX266" s="13" t="s">
        <v>85</v>
      </c>
      <c r="AY266" s="235" t="s">
        <v>129</v>
      </c>
    </row>
    <row r="267" s="2" customFormat="1" ht="22.2" customHeight="1">
      <c r="A267" s="38"/>
      <c r="B267" s="39"/>
      <c r="C267" s="211" t="s">
        <v>464</v>
      </c>
      <c r="D267" s="211" t="s">
        <v>131</v>
      </c>
      <c r="E267" s="212" t="s">
        <v>465</v>
      </c>
      <c r="F267" s="213" t="s">
        <v>466</v>
      </c>
      <c r="G267" s="214" t="s">
        <v>134</v>
      </c>
      <c r="H267" s="215">
        <v>10</v>
      </c>
      <c r="I267" s="216"/>
      <c r="J267" s="217">
        <f>ROUND(I267*H267,2)</f>
        <v>0</v>
      </c>
      <c r="K267" s="213" t="s">
        <v>135</v>
      </c>
      <c r="L267" s="44"/>
      <c r="M267" s="218" t="s">
        <v>1</v>
      </c>
      <c r="N267" s="219" t="s">
        <v>45</v>
      </c>
      <c r="O267" s="91"/>
      <c r="P267" s="220">
        <f>O267*H267</f>
        <v>0</v>
      </c>
      <c r="Q267" s="220">
        <v>0.00025999999999999998</v>
      </c>
      <c r="R267" s="220">
        <f>Q267*H267</f>
        <v>0.0025999999999999999</v>
      </c>
      <c r="S267" s="220">
        <v>0</v>
      </c>
      <c r="T267" s="221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2" t="s">
        <v>220</v>
      </c>
      <c r="AT267" s="222" t="s">
        <v>131</v>
      </c>
      <c r="AU267" s="222" t="s">
        <v>87</v>
      </c>
      <c r="AY267" s="17" t="s">
        <v>129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7" t="s">
        <v>85</v>
      </c>
      <c r="BK267" s="223">
        <f>ROUND(I267*H267,2)</f>
        <v>0</v>
      </c>
      <c r="BL267" s="17" t="s">
        <v>220</v>
      </c>
      <c r="BM267" s="222" t="s">
        <v>467</v>
      </c>
    </row>
    <row r="268" s="12" customFormat="1" ht="25.92" customHeight="1">
      <c r="A268" s="12"/>
      <c r="B268" s="195"/>
      <c r="C268" s="196"/>
      <c r="D268" s="197" t="s">
        <v>79</v>
      </c>
      <c r="E268" s="198" t="s">
        <v>237</v>
      </c>
      <c r="F268" s="198" t="s">
        <v>468</v>
      </c>
      <c r="G268" s="196"/>
      <c r="H268" s="196"/>
      <c r="I268" s="199"/>
      <c r="J268" s="200">
        <f>BK268</f>
        <v>0</v>
      </c>
      <c r="K268" s="196"/>
      <c r="L268" s="201"/>
      <c r="M268" s="202"/>
      <c r="N268" s="203"/>
      <c r="O268" s="203"/>
      <c r="P268" s="204">
        <f>P269</f>
        <v>0</v>
      </c>
      <c r="Q268" s="203"/>
      <c r="R268" s="204">
        <f>R269</f>
        <v>0.0015999999999999999</v>
      </c>
      <c r="S268" s="203"/>
      <c r="T268" s="205">
        <f>T269</f>
        <v>0.02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6" t="s">
        <v>144</v>
      </c>
      <c r="AT268" s="207" t="s">
        <v>79</v>
      </c>
      <c r="AU268" s="207" t="s">
        <v>80</v>
      </c>
      <c r="AY268" s="206" t="s">
        <v>129</v>
      </c>
      <c r="BK268" s="208">
        <f>BK269</f>
        <v>0</v>
      </c>
    </row>
    <row r="269" s="12" customFormat="1" ht="22.8" customHeight="1">
      <c r="A269" s="12"/>
      <c r="B269" s="195"/>
      <c r="C269" s="196"/>
      <c r="D269" s="197" t="s">
        <v>79</v>
      </c>
      <c r="E269" s="209" t="s">
        <v>469</v>
      </c>
      <c r="F269" s="209" t="s">
        <v>470</v>
      </c>
      <c r="G269" s="196"/>
      <c r="H269" s="196"/>
      <c r="I269" s="199"/>
      <c r="J269" s="210">
        <f>BK269</f>
        <v>0</v>
      </c>
      <c r="K269" s="196"/>
      <c r="L269" s="201"/>
      <c r="M269" s="202"/>
      <c r="N269" s="203"/>
      <c r="O269" s="203"/>
      <c r="P269" s="204">
        <f>SUM(P270:P271)</f>
        <v>0</v>
      </c>
      <c r="Q269" s="203"/>
      <c r="R269" s="204">
        <f>SUM(R270:R271)</f>
        <v>0.0015999999999999999</v>
      </c>
      <c r="S269" s="203"/>
      <c r="T269" s="205">
        <f>SUM(T270:T271)</f>
        <v>0.02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6" t="s">
        <v>144</v>
      </c>
      <c r="AT269" s="207" t="s">
        <v>79</v>
      </c>
      <c r="AU269" s="207" t="s">
        <v>85</v>
      </c>
      <c r="AY269" s="206" t="s">
        <v>129</v>
      </c>
      <c r="BK269" s="208">
        <f>SUM(BK270:BK271)</f>
        <v>0</v>
      </c>
    </row>
    <row r="270" s="2" customFormat="1" ht="14.4" customHeight="1">
      <c r="A270" s="38"/>
      <c r="B270" s="39"/>
      <c r="C270" s="211" t="s">
        <v>471</v>
      </c>
      <c r="D270" s="211" t="s">
        <v>131</v>
      </c>
      <c r="E270" s="212" t="s">
        <v>472</v>
      </c>
      <c r="F270" s="213" t="s">
        <v>473</v>
      </c>
      <c r="G270" s="214" t="s">
        <v>216</v>
      </c>
      <c r="H270" s="215">
        <v>10</v>
      </c>
      <c r="I270" s="216"/>
      <c r="J270" s="217">
        <f>ROUND(I270*H270,2)</f>
        <v>0</v>
      </c>
      <c r="K270" s="213" t="s">
        <v>1</v>
      </c>
      <c r="L270" s="44"/>
      <c r="M270" s="218" t="s">
        <v>1</v>
      </c>
      <c r="N270" s="219" t="s">
        <v>45</v>
      </c>
      <c r="O270" s="91"/>
      <c r="P270" s="220">
        <f>O270*H270</f>
        <v>0</v>
      </c>
      <c r="Q270" s="220">
        <v>0.00014999999999999999</v>
      </c>
      <c r="R270" s="220">
        <f>Q270*H270</f>
        <v>0.0014999999999999998</v>
      </c>
      <c r="S270" s="220">
        <v>0</v>
      </c>
      <c r="T270" s="221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2" t="s">
        <v>459</v>
      </c>
      <c r="AT270" s="222" t="s">
        <v>131</v>
      </c>
      <c r="AU270" s="222" t="s">
        <v>87</v>
      </c>
      <c r="AY270" s="17" t="s">
        <v>129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7" t="s">
        <v>85</v>
      </c>
      <c r="BK270" s="223">
        <f>ROUND(I270*H270,2)</f>
        <v>0</v>
      </c>
      <c r="BL270" s="17" t="s">
        <v>459</v>
      </c>
      <c r="BM270" s="222" t="s">
        <v>474</v>
      </c>
    </row>
    <row r="271" s="2" customFormat="1" ht="14.4" customHeight="1">
      <c r="A271" s="38"/>
      <c r="B271" s="39"/>
      <c r="C271" s="211" t="s">
        <v>475</v>
      </c>
      <c r="D271" s="211" t="s">
        <v>131</v>
      </c>
      <c r="E271" s="212" t="s">
        <v>476</v>
      </c>
      <c r="F271" s="213" t="s">
        <v>477</v>
      </c>
      <c r="G271" s="214" t="s">
        <v>216</v>
      </c>
      <c r="H271" s="215">
        <v>10</v>
      </c>
      <c r="I271" s="216"/>
      <c r="J271" s="217">
        <f>ROUND(I271*H271,2)</f>
        <v>0</v>
      </c>
      <c r="K271" s="213" t="s">
        <v>135</v>
      </c>
      <c r="L271" s="44"/>
      <c r="M271" s="218" t="s">
        <v>1</v>
      </c>
      <c r="N271" s="219" t="s">
        <v>45</v>
      </c>
      <c r="O271" s="91"/>
      <c r="P271" s="220">
        <f>O271*H271</f>
        <v>0</v>
      </c>
      <c r="Q271" s="220">
        <v>1.0000000000000001E-05</v>
      </c>
      <c r="R271" s="220">
        <f>Q271*H271</f>
        <v>0.00010000000000000001</v>
      </c>
      <c r="S271" s="220">
        <v>0.002</v>
      </c>
      <c r="T271" s="221">
        <f>S271*H271</f>
        <v>0.02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2" t="s">
        <v>459</v>
      </c>
      <c r="AT271" s="222" t="s">
        <v>131</v>
      </c>
      <c r="AU271" s="222" t="s">
        <v>87</v>
      </c>
      <c r="AY271" s="17" t="s">
        <v>129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7" t="s">
        <v>85</v>
      </c>
      <c r="BK271" s="223">
        <f>ROUND(I271*H271,2)</f>
        <v>0</v>
      </c>
      <c r="BL271" s="17" t="s">
        <v>459</v>
      </c>
      <c r="BM271" s="222" t="s">
        <v>478</v>
      </c>
    </row>
    <row r="272" s="12" customFormat="1" ht="25.92" customHeight="1">
      <c r="A272" s="12"/>
      <c r="B272" s="195"/>
      <c r="C272" s="196"/>
      <c r="D272" s="197" t="s">
        <v>79</v>
      </c>
      <c r="E272" s="198" t="s">
        <v>479</v>
      </c>
      <c r="F272" s="198" t="s">
        <v>480</v>
      </c>
      <c r="G272" s="196"/>
      <c r="H272" s="196"/>
      <c r="I272" s="199"/>
      <c r="J272" s="200">
        <f>BK272</f>
        <v>0</v>
      </c>
      <c r="K272" s="196"/>
      <c r="L272" s="201"/>
      <c r="M272" s="202"/>
      <c r="N272" s="203"/>
      <c r="O272" s="203"/>
      <c r="P272" s="204">
        <f>SUM(P273:P274)</f>
        <v>0</v>
      </c>
      <c r="Q272" s="203"/>
      <c r="R272" s="204">
        <f>SUM(R273:R274)</f>
        <v>0</v>
      </c>
      <c r="S272" s="203"/>
      <c r="T272" s="205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6" t="s">
        <v>136</v>
      </c>
      <c r="AT272" s="207" t="s">
        <v>79</v>
      </c>
      <c r="AU272" s="207" t="s">
        <v>80</v>
      </c>
      <c r="AY272" s="206" t="s">
        <v>129</v>
      </c>
      <c r="BK272" s="208">
        <f>SUM(BK273:BK274)</f>
        <v>0</v>
      </c>
    </row>
    <row r="273" s="2" customFormat="1" ht="19.8" customHeight="1">
      <c r="A273" s="38"/>
      <c r="B273" s="39"/>
      <c r="C273" s="211" t="s">
        <v>481</v>
      </c>
      <c r="D273" s="211" t="s">
        <v>131</v>
      </c>
      <c r="E273" s="212" t="s">
        <v>482</v>
      </c>
      <c r="F273" s="213" t="s">
        <v>483</v>
      </c>
      <c r="G273" s="214" t="s">
        <v>484</v>
      </c>
      <c r="H273" s="215">
        <v>1</v>
      </c>
      <c r="I273" s="216"/>
      <c r="J273" s="217">
        <f>ROUND(I273*H273,2)</f>
        <v>0</v>
      </c>
      <c r="K273" s="213" t="s">
        <v>1</v>
      </c>
      <c r="L273" s="44"/>
      <c r="M273" s="218" t="s">
        <v>1</v>
      </c>
      <c r="N273" s="219" t="s">
        <v>45</v>
      </c>
      <c r="O273" s="91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2" t="s">
        <v>485</v>
      </c>
      <c r="AT273" s="222" t="s">
        <v>131</v>
      </c>
      <c r="AU273" s="222" t="s">
        <v>85</v>
      </c>
      <c r="AY273" s="17" t="s">
        <v>129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7" t="s">
        <v>85</v>
      </c>
      <c r="BK273" s="223">
        <f>ROUND(I273*H273,2)</f>
        <v>0</v>
      </c>
      <c r="BL273" s="17" t="s">
        <v>485</v>
      </c>
      <c r="BM273" s="222" t="s">
        <v>486</v>
      </c>
    </row>
    <row r="274" s="2" customFormat="1" ht="14.4" customHeight="1">
      <c r="A274" s="38"/>
      <c r="B274" s="39"/>
      <c r="C274" s="211" t="s">
        <v>487</v>
      </c>
      <c r="D274" s="211" t="s">
        <v>131</v>
      </c>
      <c r="E274" s="212" t="s">
        <v>488</v>
      </c>
      <c r="F274" s="213" t="s">
        <v>489</v>
      </c>
      <c r="G274" s="214" t="s">
        <v>484</v>
      </c>
      <c r="H274" s="215">
        <v>1</v>
      </c>
      <c r="I274" s="216"/>
      <c r="J274" s="217">
        <f>ROUND(I274*H274,2)</f>
        <v>0</v>
      </c>
      <c r="K274" s="213" t="s">
        <v>135</v>
      </c>
      <c r="L274" s="44"/>
      <c r="M274" s="218" t="s">
        <v>1</v>
      </c>
      <c r="N274" s="219" t="s">
        <v>45</v>
      </c>
      <c r="O274" s="91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2" t="s">
        <v>485</v>
      </c>
      <c r="AT274" s="222" t="s">
        <v>131</v>
      </c>
      <c r="AU274" s="222" t="s">
        <v>85</v>
      </c>
      <c r="AY274" s="17" t="s">
        <v>129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7" t="s">
        <v>85</v>
      </c>
      <c r="BK274" s="223">
        <f>ROUND(I274*H274,2)</f>
        <v>0</v>
      </c>
      <c r="BL274" s="17" t="s">
        <v>485</v>
      </c>
      <c r="BM274" s="222" t="s">
        <v>490</v>
      </c>
    </row>
    <row r="275" s="12" customFormat="1" ht="25.92" customHeight="1">
      <c r="A275" s="12"/>
      <c r="B275" s="195"/>
      <c r="C275" s="196"/>
      <c r="D275" s="197" t="s">
        <v>79</v>
      </c>
      <c r="E275" s="198" t="s">
        <v>491</v>
      </c>
      <c r="F275" s="198" t="s">
        <v>492</v>
      </c>
      <c r="G275" s="196"/>
      <c r="H275" s="196"/>
      <c r="I275" s="199"/>
      <c r="J275" s="200">
        <f>BK275</f>
        <v>0</v>
      </c>
      <c r="K275" s="196"/>
      <c r="L275" s="201"/>
      <c r="M275" s="202"/>
      <c r="N275" s="203"/>
      <c r="O275" s="203"/>
      <c r="P275" s="204">
        <f>SUM(P276:P278)</f>
        <v>0</v>
      </c>
      <c r="Q275" s="203"/>
      <c r="R275" s="204">
        <f>SUM(R276:R278)</f>
        <v>0</v>
      </c>
      <c r="S275" s="203"/>
      <c r="T275" s="205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6" t="s">
        <v>157</v>
      </c>
      <c r="AT275" s="207" t="s">
        <v>79</v>
      </c>
      <c r="AU275" s="207" t="s">
        <v>80</v>
      </c>
      <c r="AY275" s="206" t="s">
        <v>129</v>
      </c>
      <c r="BK275" s="208">
        <f>SUM(BK276:BK278)</f>
        <v>0</v>
      </c>
    </row>
    <row r="276" s="2" customFormat="1" ht="14.4" customHeight="1">
      <c r="A276" s="38"/>
      <c r="B276" s="39"/>
      <c r="C276" s="211" t="s">
        <v>493</v>
      </c>
      <c r="D276" s="211" t="s">
        <v>131</v>
      </c>
      <c r="E276" s="212" t="s">
        <v>494</v>
      </c>
      <c r="F276" s="213" t="s">
        <v>495</v>
      </c>
      <c r="G276" s="214" t="s">
        <v>496</v>
      </c>
      <c r="H276" s="215">
        <v>1</v>
      </c>
      <c r="I276" s="216"/>
      <c r="J276" s="217">
        <f>ROUND(I276*H276,2)</f>
        <v>0</v>
      </c>
      <c r="K276" s="213" t="s">
        <v>135</v>
      </c>
      <c r="L276" s="44"/>
      <c r="M276" s="218" t="s">
        <v>1</v>
      </c>
      <c r="N276" s="219" t="s">
        <v>45</v>
      </c>
      <c r="O276" s="91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2" t="s">
        <v>497</v>
      </c>
      <c r="AT276" s="222" t="s">
        <v>131</v>
      </c>
      <c r="AU276" s="222" t="s">
        <v>85</v>
      </c>
      <c r="AY276" s="17" t="s">
        <v>129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7" t="s">
        <v>85</v>
      </c>
      <c r="BK276" s="223">
        <f>ROUND(I276*H276,2)</f>
        <v>0</v>
      </c>
      <c r="BL276" s="17" t="s">
        <v>497</v>
      </c>
      <c r="BM276" s="222" t="s">
        <v>498</v>
      </c>
    </row>
    <row r="277" s="2" customFormat="1" ht="14.4" customHeight="1">
      <c r="A277" s="38"/>
      <c r="B277" s="39"/>
      <c r="C277" s="211" t="s">
        <v>499</v>
      </c>
      <c r="D277" s="211" t="s">
        <v>131</v>
      </c>
      <c r="E277" s="212" t="s">
        <v>500</v>
      </c>
      <c r="F277" s="213" t="s">
        <v>501</v>
      </c>
      <c r="G277" s="214" t="s">
        <v>496</v>
      </c>
      <c r="H277" s="215">
        <v>1</v>
      </c>
      <c r="I277" s="216"/>
      <c r="J277" s="217">
        <f>ROUND(I277*H277,2)</f>
        <v>0</v>
      </c>
      <c r="K277" s="213" t="s">
        <v>135</v>
      </c>
      <c r="L277" s="44"/>
      <c r="M277" s="218" t="s">
        <v>1</v>
      </c>
      <c r="N277" s="219" t="s">
        <v>45</v>
      </c>
      <c r="O277" s="91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2" t="s">
        <v>497</v>
      </c>
      <c r="AT277" s="222" t="s">
        <v>131</v>
      </c>
      <c r="AU277" s="222" t="s">
        <v>85</v>
      </c>
      <c r="AY277" s="17" t="s">
        <v>129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7" t="s">
        <v>85</v>
      </c>
      <c r="BK277" s="223">
        <f>ROUND(I277*H277,2)</f>
        <v>0</v>
      </c>
      <c r="BL277" s="17" t="s">
        <v>497</v>
      </c>
      <c r="BM277" s="222" t="s">
        <v>502</v>
      </c>
    </row>
    <row r="278" s="2" customFormat="1" ht="14.4" customHeight="1">
      <c r="A278" s="38"/>
      <c r="B278" s="39"/>
      <c r="C278" s="211" t="s">
        <v>503</v>
      </c>
      <c r="D278" s="211" t="s">
        <v>131</v>
      </c>
      <c r="E278" s="212" t="s">
        <v>504</v>
      </c>
      <c r="F278" s="213" t="s">
        <v>505</v>
      </c>
      <c r="G278" s="214" t="s">
        <v>496</v>
      </c>
      <c r="H278" s="215">
        <v>1</v>
      </c>
      <c r="I278" s="216"/>
      <c r="J278" s="217">
        <f>ROUND(I278*H278,2)</f>
        <v>0</v>
      </c>
      <c r="K278" s="213" t="s">
        <v>135</v>
      </c>
      <c r="L278" s="44"/>
      <c r="M278" s="268" t="s">
        <v>1</v>
      </c>
      <c r="N278" s="269" t="s">
        <v>45</v>
      </c>
      <c r="O278" s="270"/>
      <c r="P278" s="271">
        <f>O278*H278</f>
        <v>0</v>
      </c>
      <c r="Q278" s="271">
        <v>0</v>
      </c>
      <c r="R278" s="271">
        <f>Q278*H278</f>
        <v>0</v>
      </c>
      <c r="S278" s="271">
        <v>0</v>
      </c>
      <c r="T278" s="27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2" t="s">
        <v>497</v>
      </c>
      <c r="AT278" s="222" t="s">
        <v>131</v>
      </c>
      <c r="AU278" s="222" t="s">
        <v>85</v>
      </c>
      <c r="AY278" s="17" t="s">
        <v>129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7" t="s">
        <v>85</v>
      </c>
      <c r="BK278" s="223">
        <f>ROUND(I278*H278,2)</f>
        <v>0</v>
      </c>
      <c r="BL278" s="17" t="s">
        <v>497</v>
      </c>
      <c r="BM278" s="222" t="s">
        <v>506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67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wVzEJYSKKmh0gDYM13my8cSVewFbx37DhExHpQdHAS/Gfkr0gXg/dhXWc6tgi3aknGmNFlG/+udk2/AYSaLg1g==" hashValue="SOmgy8W9AfLAmYmcXdzLWXmkVc4ej+s45xCImaPc784givdVeOxIqj+mlvnsf6iSJKguVP/vufGWLjq7oqx6UA==" algorithmName="SHA-512" password="CC35"/>
  <autoFilter ref="C131:K278"/>
  <mergeCells count="6">
    <mergeCell ref="E7:H7"/>
    <mergeCell ref="E16:H16"/>
    <mergeCell ref="E25:H25"/>
    <mergeCell ref="E85:H85"/>
    <mergeCell ref="E124:H12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 Smutná</dc:creator>
  <cp:lastModifiedBy>Jana Smutná</cp:lastModifiedBy>
  <dcterms:created xsi:type="dcterms:W3CDTF">2021-09-16T21:49:25Z</dcterms:created>
  <dcterms:modified xsi:type="dcterms:W3CDTF">2021-09-16T21:49:29Z</dcterms:modified>
</cp:coreProperties>
</file>